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rme\OneDrive\Email attachments\Escritorio\"/>
    </mc:Choice>
  </mc:AlternateContent>
  <bookViews>
    <workbookView xWindow="0" yWindow="0" windowWidth="28800" windowHeight="11880"/>
  </bookViews>
  <sheets>
    <sheet name="NOTAS DEL 7 AL 23" sheetId="8" r:id="rId1"/>
    <sheet name="NOTAS 1 AL 6" sheetId="6" r:id="rId2"/>
    <sheet name="ANEXO CUENTAS POR PAGAR" sheetId="7" r:id="rId3"/>
    <sheet name="ANEXO CUENTAS POR PAGAR JUNIO 2" sheetId="9" r:id="rId4"/>
    <sheet name="ANEXO CUENTAS POR COBRAR" sheetId="10" r:id="rId5"/>
    <sheet name="inventario " sheetId="11" r:id="rId6"/>
  </sheets>
  <externalReferences>
    <externalReference r:id="rId7"/>
  </externalReferences>
  <definedNames>
    <definedName name="_xlnm.Print_Area" localSheetId="0">'NOTAS DEL 7 AL 23'!$A:$I</definedName>
  </definedNames>
  <calcPr calcId="162913"/>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2" i="8" l="1"/>
  <c r="D65" i="8" s="1"/>
  <c r="D37" i="10"/>
  <c r="D27" i="10"/>
  <c r="D12" i="10"/>
  <c r="E190" i="8"/>
  <c r="E180" i="8"/>
  <c r="D180" i="8"/>
  <c r="D163" i="8"/>
  <c r="E134" i="8"/>
  <c r="D134" i="8"/>
  <c r="D101" i="8"/>
  <c r="D98" i="8"/>
  <c r="D63" i="8"/>
  <c r="I48" i="8"/>
  <c r="G48" i="8"/>
  <c r="F48" i="8"/>
  <c r="E48" i="8"/>
  <c r="D48" i="8"/>
  <c r="C48" i="8"/>
  <c r="B48" i="8"/>
  <c r="I47" i="8"/>
  <c r="G47" i="8"/>
  <c r="F47" i="8"/>
  <c r="E47" i="8"/>
  <c r="D47" i="8"/>
  <c r="C47" i="8"/>
  <c r="I45" i="8"/>
  <c r="I44" i="8"/>
  <c r="I42" i="8"/>
  <c r="G42" i="8"/>
  <c r="F42" i="8"/>
  <c r="E42" i="8"/>
  <c r="D42" i="8"/>
  <c r="B42" i="8"/>
  <c r="I37" i="8"/>
  <c r="I36" i="8"/>
  <c r="E25" i="8"/>
  <c r="D25" i="8"/>
  <c r="E11" i="8"/>
  <c r="D11" i="8"/>
</calcChain>
</file>

<file path=xl/sharedStrings.xml><?xml version="1.0" encoding="utf-8"?>
<sst xmlns="http://schemas.openxmlformats.org/spreadsheetml/2006/main" count="373" uniqueCount="305">
  <si>
    <t>Capital</t>
  </si>
  <si>
    <t>Resultado acumulado</t>
  </si>
  <si>
    <t xml:space="preserve"> </t>
  </si>
  <si>
    <t>Estado de Rendimiento Financiero</t>
  </si>
  <si>
    <t>Transferencias</t>
  </si>
  <si>
    <t>-</t>
  </si>
  <si>
    <t>NOTA A LOS ESTADOS FINANCIEROS</t>
  </si>
  <si>
    <t>Nota #1 Entidad económica</t>
  </si>
  <si>
    <t xml:space="preserve">El ayuntamiento Municipal las Yayas de Viajama de Azua ,la ley 176-07 La presente ley tiene por objeto, normar la organización,  competencia, funciones y recursos de los ayuntamientos de 1os municipios y del Distrito Nacional, asegurándoles que puedan ejercer, dentro del marco de la autonomía que los caracteriza, las competencias, atribuciones y 1os servicios que les son inherentes; promover el desarrollo y la integración de su territorio, el mejoramiento sociocultural de sus habitantes y la participación efectiva de las comunidades en el manejo de 1os asuntos públicos locales, a 1os fines de obtener como resultado mejorar la calidad de vida, preservando el medio ambiente, 10s patrimonios históricos y culturales, así como la protección de 1os espacios de dominio público.  </t>
  </si>
  <si>
    <t>Al 30 de Junio 2022, los principales funcionarios del Ayuntamiento son los siguientes:</t>
  </si>
  <si>
    <t>Nombre                                                                                                                 Cargo</t>
  </si>
  <si>
    <t>Rudys Alberto Pereyra Santana                                                                         Vice-Alcalde</t>
  </si>
  <si>
    <t>Lic. Lidia Yrene Carrasco Medrano                                                                      Contadora</t>
  </si>
  <si>
    <t xml:space="preserve">Nota #2 Base de presentación </t>
  </si>
  <si>
    <t>Los Estados Financieros han sido preparados de conformidad con las Normas Internacionales de Contabilidad del Sector Público (NICSP), adoptadas por la Dirección General de Contabilidad Gubernamental de la República Dominicana (Digecog).</t>
  </si>
  <si>
    <t>El Ayuntamiento Municipal las Yayas de Viajama de Azua presenta su presupuesto aprobado según la base contable de efectivo y los Estados Financieros sobre  la base de acumulación (o devengo) conforme a las estipulaciones d las NICESP 24 “Presentación d Información del Presupuesto en los Estados Financieros”.</t>
  </si>
  <si>
    <t xml:space="preserve">La emisión y aprobación final de los Estados Financieros debe ser autorizada por el funcionario de más alto nivel </t>
  </si>
  <si>
    <t xml:space="preserve">Nota # 3 Moneda funcional y de presentación </t>
  </si>
  <si>
    <t>Los Estados Financieros están presentados en pesos dominicanos (RD$) moneda de curso legal en República Dominicana.</t>
  </si>
  <si>
    <t>Nota #4 Uso de estimados y Juicios</t>
  </si>
  <si>
    <t>La preparación de los Estados Financieros de confirmada con las NICSP, requiere que la administración realice juicios estimaciones y supuestos que afectan la aplicación de las Políticas Contable y los montos de activos, pasivos, ingresos y gastos reportados. Los resultados reales pueden diferir de estas estimaciones.</t>
  </si>
  <si>
    <t>Las estimaciones y supuestos relevantes son revisados regularmente, las cuales son reconocidas prospectivamente.</t>
  </si>
  <si>
    <t>Medicion de Valores Razonables</t>
  </si>
  <si>
    <t>La entidad cuenta con un marco de control establecido en relación con el cálculo de los valores razonables y tiene la responsabilidad general por la supervisión de todas las mediciones significativas de este, incluyendo los de Niveles 3.</t>
  </si>
  <si>
    <t>Cuando se mide el valor razonable de un activo o pasivo, El Ayuntamiento Municipal las Yayas de Viajama de Azua utiliza siempre que sea posible, precios cotizados en un mercado activo.</t>
  </si>
  <si>
    <t>Si el mercado para un activo o pasivo no es activo, la entidad establecerá el valor razonable utilizando una técnica de valoración. Con ésta se busca establecer cuál será el precio de una transacción realizada a la fecha de medición.</t>
  </si>
  <si>
    <t>Los valores se clasifican en niveles distintos dentro de una jerarquía como sigue:</t>
  </si>
  <si>
    <t>Nivel 1: Precios (no-ajustados) en mercados activos para activos o pasivos idénticos,</t>
  </si>
  <si>
    <t>Nivel 2: Datos diferentes de los precios cotizados incluidos en el Nivel 1 que sean observados para el activo o pasivo, ya sea directa (precios) o indirectamente (derivados de los precios).</t>
  </si>
  <si>
    <t>Nivel 3: Datos para el activo o pasivo que no se basan en datos de mercados observables (variables no observables).</t>
  </si>
  <si>
    <t>Si las variables usadas para medir el valor razonable de un activo o pasivo   pueden clasificarse en niveles distintos de la jerarquía del valor razonable, entonces la medición se clasifica en su totalidad en el mismo nivel de la jerarquía que la variable de nivel más bajo que sea significativa para la medición total.</t>
  </si>
  <si>
    <t>El Ayuntamiento Municipal las Yayas de Viajama reconoce las transferencias entre los niveles de la jerarquía del valor razonable al final del periodo sobre el que se informa durante el que ocurrió el cambio.</t>
  </si>
  <si>
    <t>Nota #5 Base de medición</t>
  </si>
  <si>
    <t>Los Estados Financieros se elaboran sobre la base del costo histórico, a excepción de los terrenos y edificios los cuales son valuados mediante tasaciones realizadas por un experto externo.</t>
  </si>
  <si>
    <t>Nota#6 Resumen de Políticas Contables significativas</t>
  </si>
  <si>
    <t>Aquí se detalla todo lo relacionado con las principales Políticas Contables significativas como podría ser, sin que esta enumeración se considere limitativa.</t>
  </si>
  <si>
    <t>Inventarios de materiales de oficina</t>
  </si>
  <si>
    <t>Indicar si la medición es al menor entre el costo y el valor neto de realización y que método de valuación utiliza.</t>
  </si>
  <si>
    <t xml:space="preserve">Cuentas por cobrar y por pagar </t>
  </si>
  <si>
    <t>Los pasivos son reconocidos cuando se ha recibido el bien o servicio que los genera, independientemente del momento en el que se realiza el pago.</t>
  </si>
  <si>
    <t xml:space="preserve">Los pasivos son dados de baja cuando los compromisos son saldados o expira el compromiso. </t>
  </si>
  <si>
    <t>Propiedad, mobiliario y equipos</t>
  </si>
  <si>
    <t xml:space="preserve">Reconocimiento y medición </t>
  </si>
  <si>
    <t>Las partidas de mobiliarios y equipos son medidas al costo de adquisición menos la depreciación acumulada y pérdidas por deterioro.</t>
  </si>
  <si>
    <t>Si partes significativas de un elemento de mobiliarios y equipos tiene vida útil diferente, se contabiliza como elementos separados de mobiliarios y equipos.</t>
  </si>
  <si>
    <t>Cualquier ganancia o pérdida procedente de la disposición de un elemento de mobiliarios y equipos (calculada como la diferencia entre el valor obtenido de la disposición y el valor en libros del activo) se reconoce en resultados.</t>
  </si>
  <si>
    <t xml:space="preserve"> Costos posteriores</t>
  </si>
  <si>
    <t>Los desembolsos posteriores se capitalizan solo si es probable que El Ayuntamiento Municipal las Yayas de Viajama Azua, reciba los beneficios económicos futuros asociados con los costos. Las reparaciones y mantenimientos continuos se registran como gastos en resultados cuando se incurren.</t>
  </si>
  <si>
    <t>Depreciación</t>
  </si>
  <si>
    <t>La depreciación se calcula sobre el monto depreciable, que corresponde al costo de un activo u otro monto que se sustituye por el costo menos su valor residual.</t>
  </si>
  <si>
    <t>La depreciación es reconocida en resultados con base en el método de línea recta sobre las vidas útiles estimadas de cada parte de una partida de mobiliarios y equipos, puesto que estas reflejan con mayor exactitud el patrón de consumo esperado de los beneficios económicos futuros relacionados con el activo.</t>
  </si>
  <si>
    <t>Los elementos de mobiliarios y equipos se deprecian desde la fecha en la que estén instalados y listos para su uso o en el caso de activos construidos internamente, desde la fecha que el activo esté completado y en condiciones de ser usado.</t>
  </si>
  <si>
    <t>El estimado de vidas útiles de los mobiliarios y equipos, es como sigue:</t>
  </si>
  <si>
    <t xml:space="preserve"> Años de                       Vida Útil                                                  4-10</t>
  </si>
  <si>
    <t xml:space="preserve"> Tipo de Activo             Mobiliarios y equipos    </t>
  </si>
  <si>
    <t>Los métodos de depreciación, las vidas útiles y los valores residuales son revisados anualmente y se ajustan si es necesario.</t>
  </si>
  <si>
    <t xml:space="preserve">Desembolsos posteriores </t>
  </si>
  <si>
    <t>Los desembolsos posteriores son capitalizados solo cuando aumentan los beneficios económicos futuros incorporados en el activo específico relacionado con dichos desembolsos.</t>
  </si>
  <si>
    <t xml:space="preserve">Amortización </t>
  </si>
  <si>
    <t>La amortización se calcula sobre el monto depreciable, que corresponde al costo de un activo menos su valor residual.</t>
  </si>
  <si>
    <t>La amortización es reconocida en el resultado sobre la base del método de línea recta.</t>
  </si>
  <si>
    <t>La vida útil estimada de las licencias, programas y software abarca un período de 5 a 10 años.</t>
  </si>
  <si>
    <t>El método de amortización, la vida útil y el valor residual son revisados anualmente, si existe evidencia de algún cambio y se ajustan, si es necesario.</t>
  </si>
  <si>
    <t>AYUNTAMIENTO MUNICIPAL LAS YAYAS DE VIAJAMA, AZUA, REP. DOM.</t>
  </si>
  <si>
    <r>
      <t>“</t>
    </r>
    <r>
      <rPr>
        <b/>
        <sz val="12"/>
        <color theme="1"/>
        <rFont val="Calibri"/>
        <family val="2"/>
        <scheme val="minor"/>
      </rPr>
      <t>UNA GESTION CON Y PARA EL PUEBLO”</t>
    </r>
  </si>
  <si>
    <t>RNC: 4-3003689-7</t>
  </si>
  <si>
    <t>GESTION: 2020-2024</t>
  </si>
  <si>
    <t>Nota# 11  Detalle de las Cuentas Por Pagar a Corto Plazo</t>
  </si>
  <si>
    <t>  Ferretería Solución Del Pueblo                 38,344.00</t>
  </si>
  <si>
    <t xml:space="preserve"> Repuestos Amardy                                        8,540.00</t>
  </si>
  <si>
    <t> Colmado Ariel                                              16,000.00</t>
  </si>
  <si>
    <t>Carmen Nelia Ramirez Veloz                     137,412.73</t>
  </si>
  <si>
    <t>Retropala                                                        691,823.38</t>
  </si>
  <si>
    <t>  Respuesto la solución Norberto             216,807.03</t>
  </si>
  <si>
    <t xml:space="preserve"> Comedor a pura Leña                                37,730.00</t>
  </si>
  <si>
    <t>                                     Wimeza Electronic                                                       62,770.00</t>
  </si>
  <si>
    <t xml:space="preserve"> Colmado Ricon                                          14,085.00</t>
  </si>
  <si>
    <t xml:space="preserve"> Colmado Las Yayas                                   11,485.00</t>
  </si>
  <si>
    <t> Colmado la fuerza                                     6,005.00</t>
  </si>
  <si>
    <t xml:space="preserve"> Colmado Hermanos Mendez                  14,335.00</t>
  </si>
  <si>
    <t xml:space="preserve">                ferreteria mario                                          21,225.00</t>
  </si>
  <si>
    <r>
      <t xml:space="preserve">        </t>
    </r>
    <r>
      <rPr>
        <b/>
        <u val="double"/>
        <sz val="11"/>
        <color theme="1"/>
        <rFont val="Calibri"/>
        <family val="2"/>
        <scheme val="minor"/>
      </rPr>
      <t xml:space="preserve">        TOTAL    </t>
    </r>
    <r>
      <rPr>
        <u val="double"/>
        <sz val="11"/>
        <color theme="1"/>
        <rFont val="Calibri"/>
        <family val="2"/>
        <scheme val="minor"/>
      </rPr>
      <t xml:space="preserve">                                                        </t>
    </r>
    <r>
      <rPr>
        <b/>
        <u val="double"/>
        <sz val="11"/>
        <color theme="1"/>
        <rFont val="Calibri"/>
        <family val="2"/>
        <scheme val="minor"/>
      </rPr>
      <t>$1,276,562.14</t>
    </r>
  </si>
  <si>
    <t>Nota #7 Efectivo y equivalentes de efectivo.</t>
  </si>
  <si>
    <t xml:space="preserve">Descripción                                                                              </t>
  </si>
  <si>
    <t xml:space="preserve">Cuenta Receptora# Banreservas                                             </t>
  </si>
  <si>
    <t xml:space="preserve">Cuenta Genero y Salud# Banreservas                                     </t>
  </si>
  <si>
    <t xml:space="preserve">Cuenta Servicios Municipal# Banreservas                             </t>
  </si>
  <si>
    <t xml:space="preserve">Cuenta Inversión# Banreservas                                               </t>
  </si>
  <si>
    <t xml:space="preserve">Cuenta de Personal# Banreservas                                            </t>
  </si>
  <si>
    <t xml:space="preserve">Cuenta  obras planificacion desarrollol# Banreservas                                            </t>
  </si>
  <si>
    <t xml:space="preserve">                                                                                                    </t>
  </si>
  <si>
    <t>Nota #08 Inventarios</t>
  </si>
  <si>
    <t xml:space="preserve">Descripción                                                                                   </t>
  </si>
  <si>
    <t>Material de Limpieza</t>
  </si>
  <si>
    <t>Utiles de  Cocina y Comedor</t>
  </si>
  <si>
    <t>Utiles de Informatica y Oficina</t>
  </si>
  <si>
    <t>TOTAL</t>
  </si>
  <si>
    <t>Nota #09 Cuentas por cobrar a corto plazo</t>
  </si>
  <si>
    <t>MINISTERIO DE EDUCACION RECOGIDA BASURAS</t>
  </si>
  <si>
    <t>Nota#10 Propiedad planta y equipo</t>
  </si>
  <si>
    <t>Terreno</t>
  </si>
  <si>
    <t>Infraestructura</t>
  </si>
  <si>
    <t>Edif. Y comp.</t>
  </si>
  <si>
    <t>Maq. Y Equipos</t>
  </si>
  <si>
    <t>Mob. Y equ. de ofic.</t>
  </si>
  <si>
    <t>Equipo,Transp y otros</t>
  </si>
  <si>
    <t>Const. En Proceso</t>
  </si>
  <si>
    <t>Total</t>
  </si>
  <si>
    <t xml:space="preserve">                               -    </t>
  </si>
  <si>
    <t>Adiciones</t>
  </si>
  <si>
    <t>Superávit revaluación</t>
  </si>
  <si>
    <t xml:space="preserve">                                                            -    </t>
  </si>
  <si>
    <t>Retiros</t>
  </si>
  <si>
    <t>Otros</t>
  </si>
  <si>
    <t>Saldo al final del periodo</t>
  </si>
  <si>
    <t xml:space="preserve">Dep. Acum. al inicio del periodo  </t>
  </si>
  <si>
    <t>Cargo del periodo</t>
  </si>
  <si>
    <t>Nota# 11 Cuentas por pagar a corto plazo</t>
  </si>
  <si>
    <t xml:space="preserve">Descripción                                                                                  </t>
  </si>
  <si>
    <t>Resultado positivo (Ahorro) negativo (desahorro)</t>
  </si>
  <si>
    <t>Ajuste patrimonio</t>
  </si>
  <si>
    <t>Capital Neto</t>
  </si>
  <si>
    <t>Impuesto al Uso de Bienes y Servicios</t>
  </si>
  <si>
    <t>Impuestos Registro de Docuentos</t>
  </si>
  <si>
    <t>Ingresos por Contraprestaciones</t>
  </si>
  <si>
    <t>Recoleccion de desechos solidos</t>
  </si>
  <si>
    <t xml:space="preserve">                                                                                                         </t>
  </si>
  <si>
    <t>Arrendamiento terreno cementerio</t>
  </si>
  <si>
    <t>Transferencias Corrientes</t>
  </si>
  <si>
    <t>Tranferencias Capital</t>
  </si>
  <si>
    <t xml:space="preserve">Descripción                                                                                       </t>
  </si>
  <si>
    <t xml:space="preserve">Sueldos fijos                                                                                    </t>
  </si>
  <si>
    <t>Jornales</t>
  </si>
  <si>
    <t>Horas extras</t>
  </si>
  <si>
    <t xml:space="preserve">Compensación  por Resultado (incentivo)                                                                                       </t>
  </si>
  <si>
    <t>Gastos Representación</t>
  </si>
  <si>
    <t>Dietas Dentro del Pais</t>
  </si>
  <si>
    <t>Vacaciones</t>
  </si>
  <si>
    <t>Prestaciones económicas</t>
  </si>
  <si>
    <t xml:space="preserve">El/la(ayuntamiento las Yayas de viajama Azua,R.D.) pagó sueldos y compensaciones al personal directivo, los cuales se definen como </t>
  </si>
  <si>
    <t>aquellos que ocupan la posición de directores y subdirectores en adelante, por aproximadamente RD$XXX y RD$XXXX respectivamente.</t>
  </si>
  <si>
    <t>Descripción                                                                                   20x2                 20x1</t>
  </si>
  <si>
    <t>Combustibles y lubricantes</t>
  </si>
  <si>
    <t>Producto de papael, carton e impresos</t>
  </si>
  <si>
    <t>Productos medicinales consumo humano</t>
  </si>
  <si>
    <t>Utiles de escritorio oficina, informatica y enseñanza</t>
  </si>
  <si>
    <t>Productos electricos</t>
  </si>
  <si>
    <t xml:space="preserve"> Herramientas menores</t>
  </si>
  <si>
    <t>Productos cuero, caucho y plasticos</t>
  </si>
  <si>
    <t>Productos alimenticios</t>
  </si>
  <si>
    <t>Gas glp</t>
  </si>
  <si>
    <t>Depreciacion  y Amortizacion</t>
  </si>
  <si>
    <t>Estructuras</t>
  </si>
  <si>
    <t>Alquileres de vehiculos</t>
  </si>
  <si>
    <t xml:space="preserve">Conservacion reparaciones menores </t>
  </si>
  <si>
    <t>Servicios funerarios</t>
  </si>
  <si>
    <t>Servicios de internet y cable, telefonos</t>
  </si>
  <si>
    <t>Servicios profesionales y tecnicos</t>
  </si>
  <si>
    <t>Impresión y encuadernacion</t>
  </si>
  <si>
    <t>Organización de eventos</t>
  </si>
  <si>
    <t>Automoviles y camiones (piezas retropala)</t>
  </si>
  <si>
    <t>Construcciones (obras)</t>
  </si>
  <si>
    <t>Mant. Y reparacion de equipos</t>
  </si>
  <si>
    <t xml:space="preserve">Cargos Bancarios Receptora </t>
  </si>
  <si>
    <t>Un detalle del efectivo y equivalente de efectivo al 30 de junio 2022 y 2023 es como sigue:</t>
  </si>
  <si>
    <t>Un detalle de las partidas de inventario al 30 junio y 2022 y 2023 es como sigue:</t>
  </si>
  <si>
    <t>Un detalle de los ingresos por transferencias y donaciones  al 30 de junio 2022 y 2023 como sigue:</t>
  </si>
  <si>
    <t>Extraordinarias de Capital (presidencia)</t>
  </si>
  <si>
    <t>Extraordinaria Transferencias Int. Descentra. de  Capital</t>
  </si>
  <si>
    <t>Un detalle de las cuentas sueldos, salarios, beneficios a empleados al 30 junio 2022 y 2023 como sigue:</t>
  </si>
  <si>
    <t>Un detalle de las cuentas por pagar a corto plazo  al 30 JUNIO 2022 de  al 30 JUNIO   2023es como sigue:</t>
  </si>
  <si>
    <t>Un detalle de las cuentas por pagar a corto plazo  al 30 junio 2022 de  al 30 junio  2023 es como sigue:</t>
  </si>
  <si>
    <t>DEUDAS A PROVEEDORES JUNIO 2022</t>
  </si>
  <si>
    <t xml:space="preserve">Descripción                                             2022  </t>
  </si>
  <si>
    <t>FERRETERIA MARIO</t>
  </si>
  <si>
    <t>REPUESTOS ARIEL</t>
  </si>
  <si>
    <t>FUNERARIA UNIVERSAL</t>
  </si>
  <si>
    <t>FARMACIA D&amp;G MARIA DIAZ</t>
  </si>
  <si>
    <t>REPUESTOS AMARDYS</t>
  </si>
  <si>
    <t>TALLERES Y REPUESTOS LA SOLUCION</t>
  </si>
  <si>
    <t>FERRECENTRO LA SALUCION DEL CAMPO</t>
  </si>
  <si>
    <t>COMPAÑÍA DE SERVICIOS MULTIPLES</t>
  </si>
  <si>
    <t>COMEDOR PARA LA LEÑA</t>
  </si>
  <si>
    <t>AGROQUIMICA ALCANTARA</t>
  </si>
  <si>
    <t>REPUESTOS ADONYS</t>
  </si>
  <si>
    <t>COLMADO ADIS</t>
  </si>
  <si>
    <t>COLMADO JAVIER</t>
  </si>
  <si>
    <t>COLMADO EL RINCON</t>
  </si>
  <si>
    <t>COLMADO BRANDEL</t>
  </si>
  <si>
    <t>TALLERES Y REPUESTOS LEBRON</t>
  </si>
  <si>
    <t>CDJ SERVICIOS</t>
  </si>
  <si>
    <t>ANDAMIOS UNIVERSAL</t>
  </si>
  <si>
    <t>RAMON ANTONIO NUÑEZ</t>
  </si>
  <si>
    <t>Franklin Castillo                                                                                                  Tesorero</t>
  </si>
  <si>
    <t>Adonias Pereyra Pereyra                                                                                       Contralor</t>
  </si>
  <si>
    <t>Carmen Nelia Ramirez Veloz                                                                             Alcaldesa</t>
  </si>
  <si>
    <t>El presupuesto se aprueba según la base contable    de efectivo siguiendo una clasificación de pago por funciones. El presupuesto aprobado cubre el periodo fiscal que va desde el 1ro.,  de enero hasta el 30 de Junio 2023  y es incluido como información suplementaria en los Estados Financieros y sus Notas.</t>
  </si>
  <si>
    <t xml:space="preserve">Al 30 junio 2022 y 2023. como sigue: el / (AYUNTAMIENTO LAS YAYAS DE VIAJAMA AZUA) </t>
  </si>
  <si>
    <t>mantenía 124 en el 2022, Y 654 2023 empleados respectivamente.</t>
  </si>
  <si>
    <t xml:space="preserve">Al 30 de junio 2023 Y 2022 la composición del capital de la Institución es como sigue:  </t>
  </si>
  <si>
    <t>Un detalle de los ingresos por transacciones con contraprestaciones al 30 junio 2023 y 2022 como sigue:</t>
  </si>
  <si>
    <t>Un detalle de los ingresos por impuestos al 30 junio 2023 y 2022 como sigue:</t>
  </si>
  <si>
    <t>Un detalle de las partidas de inventario al 30 junio  2023 y 2022 es como sigue:</t>
  </si>
  <si>
    <t>Un detalle de los gastos financieros al 30 JUNIO 2022 y 2023como sigue:</t>
  </si>
  <si>
    <t>Un detalle de la cuenta subvenciones y otros pagos por transferencia al 30 Junio 2022 y 2023 como sigue:</t>
  </si>
  <si>
    <t xml:space="preserve"> Productos agroforestales</t>
  </si>
  <si>
    <t>Alimentos y  bebidas</t>
  </si>
  <si>
    <t>Mobiliarios y equipo</t>
  </si>
  <si>
    <t>Maquinarias y otros equipos de herramienta</t>
  </si>
  <si>
    <t>Un detalle de otros gastos  al  30 de junio de 2022 y 2023 es como sigue:</t>
  </si>
  <si>
    <t xml:space="preserve">Cargos Bancarios </t>
  </si>
  <si>
    <t>Aplicaciones financieras prestamo</t>
  </si>
  <si>
    <t>Deudas años anteriores</t>
  </si>
  <si>
    <t>TOTAL GENERAL</t>
  </si>
  <si>
    <t>Prop. planta y equipos neto (2023)</t>
  </si>
  <si>
    <t>Costos de adquisición  (2022)</t>
  </si>
  <si>
    <t>Trasmite de pensiones y jubilaciones</t>
  </si>
  <si>
    <t>Ayudas y donaciones</t>
  </si>
  <si>
    <t>Donacion de un terreno hacer policlinica</t>
  </si>
  <si>
    <t>Transferencias a instituciones sin ines de lucros</t>
  </si>
  <si>
    <t>Un detalle de los gastos de deprecicion y amortizacion al  30 de Junio 2022 y 2023 como sigue:</t>
  </si>
  <si>
    <t xml:space="preserve">Mant. Y reparacion de equipos de transporte traccion </t>
  </si>
  <si>
    <t>INVENTARIO DE BIENES DE CONSUMO,AYUNTAMIENTO MUNICIPAL   LAS YAYAS DE VIAJAMA, AZUA,REP. DOM</t>
  </si>
  <si>
    <t>Utiles de Escritorio, Informatica y Oficina</t>
  </si>
  <si>
    <t>Cantidad entrada</t>
  </si>
  <si>
    <t>cantidad salida</t>
  </si>
  <si>
    <t>cantidad en existencia</t>
  </si>
  <si>
    <t>Precio Unitario</t>
  </si>
  <si>
    <t>Valor Total</t>
  </si>
  <si>
    <t>Balance inicial</t>
  </si>
  <si>
    <t>salida</t>
  </si>
  <si>
    <t>existencia</t>
  </si>
  <si>
    <t>papel sumadora</t>
  </si>
  <si>
    <t>4 rollos</t>
  </si>
  <si>
    <t>hoja en blanco 8 1/2x11</t>
  </si>
  <si>
    <t>13 resma</t>
  </si>
  <si>
    <t>hojas en blanco 8 1/2x14</t>
  </si>
  <si>
    <t>1resma</t>
  </si>
  <si>
    <t>1 resma</t>
  </si>
  <si>
    <t>hojas en blanco 11/14</t>
  </si>
  <si>
    <t>2 resma</t>
  </si>
  <si>
    <t>sobre manila 8 1/2 x14</t>
  </si>
  <si>
    <t>10 sobres</t>
  </si>
  <si>
    <t>corrector</t>
  </si>
  <si>
    <t>3 unidades</t>
  </si>
  <si>
    <t xml:space="preserve">lapiz de carbon </t>
  </si>
  <si>
    <t>3cajas</t>
  </si>
  <si>
    <t>boligrafos</t>
  </si>
  <si>
    <t>2cajas</t>
  </si>
  <si>
    <t>Total utiles de escritorio,informatica y oficina</t>
  </si>
  <si>
    <t>Material de limpieza</t>
  </si>
  <si>
    <t>papel de baño</t>
  </si>
  <si>
    <t>58 unidades</t>
  </si>
  <si>
    <t>servilletas</t>
  </si>
  <si>
    <t>1 paquete</t>
  </si>
  <si>
    <t>cloro</t>
  </si>
  <si>
    <t xml:space="preserve">1 galon </t>
  </si>
  <si>
    <t>mistolin</t>
  </si>
  <si>
    <t xml:space="preserve">ace </t>
  </si>
  <si>
    <t>20 libras</t>
  </si>
  <si>
    <t>5 libras</t>
  </si>
  <si>
    <t>jabon limpiol</t>
  </si>
  <si>
    <t>2 bolas</t>
  </si>
  <si>
    <t xml:space="preserve"> mistolin</t>
  </si>
  <si>
    <t>1galon jumbo</t>
  </si>
  <si>
    <t>Total material de limpieza</t>
  </si>
  <si>
    <t xml:space="preserve">Contribuciones Seguro de salud </t>
  </si>
  <si>
    <t>Contribuciones Seguro de pensiones</t>
  </si>
  <si>
    <t>Contribuciones Riesgo laboral</t>
  </si>
  <si>
    <t>Viaticos dentro del pais</t>
  </si>
  <si>
    <t>Un detalle de los gastos de suministro y materiales para consumo al  30 junio 2022 y 2023 como sigue:</t>
  </si>
  <si>
    <t>Otros inmobiliarios y equipos (compra de bacterias para inversor</t>
  </si>
  <si>
    <t>Sueldos personal temporero</t>
  </si>
  <si>
    <t>Cuentas por pagar a proveedores</t>
  </si>
  <si>
    <t>CUENTAS POR COBRAR AL MINISTERIO DE EDUCACION POR EL COBRO DE RECOGIDAS DE BASURAS EN LAS ESCUELAS</t>
  </si>
  <si>
    <t>MUNICIPIO DE LAS YAYAS DE VIAJAMA AZUA</t>
  </si>
  <si>
    <t>FEBRERO</t>
  </si>
  <si>
    <t>ENERO</t>
  </si>
  <si>
    <t>MARZO</t>
  </si>
  <si>
    <t>JUNIO</t>
  </si>
  <si>
    <t>JULIO</t>
  </si>
  <si>
    <t>AGOSTO</t>
  </si>
  <si>
    <t>SEPTIEMBRE</t>
  </si>
  <si>
    <t>OCTUBRE</t>
  </si>
  <si>
    <t>NOVIEMBRE</t>
  </si>
  <si>
    <t>DICIEMBRE</t>
  </si>
  <si>
    <t>ABRIL</t>
  </si>
  <si>
    <t>MAYO</t>
  </si>
  <si>
    <t>VALOR</t>
  </si>
  <si>
    <t>FEBERO</t>
  </si>
  <si>
    <t xml:space="preserve">MARZO </t>
  </si>
  <si>
    <t>Nota# 12  Activos Netos/Patrimonio</t>
  </si>
  <si>
    <t>Nota#13 Impuestos</t>
  </si>
  <si>
    <t>Nota# 14 Ingresos por transacciones con contraprestaciones</t>
  </si>
  <si>
    <t>Nota# 15 Recargos multas y otros</t>
  </si>
  <si>
    <t xml:space="preserve">Nota# 16 Transferencia y donaciones </t>
  </si>
  <si>
    <t xml:space="preserve"> Nota # 17  Sueldos, Salarios y beneficios a empleados</t>
  </si>
  <si>
    <t>Nota# 18 Subvenciones y otros pagos por transferencias</t>
  </si>
  <si>
    <t>Nota# 19 Suministro y materiales para consumo</t>
  </si>
  <si>
    <t>Nota#20 Gastos de dedepreciacion y amortizacion</t>
  </si>
  <si>
    <t xml:space="preserve">Nota# 21 Otros gastos </t>
  </si>
  <si>
    <t>Nota# 22 Gastos financieros</t>
  </si>
  <si>
    <t>errores en calculo de depreciación de años anteriores.</t>
  </si>
  <si>
    <t>Extraordinarias de Capital (presidencia CK)</t>
  </si>
  <si>
    <t xml:space="preserve">Se hizo ajuste al patrimonio por un monto de RD$404,468.21 ya que vienen arrastrandose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</si>
</sst>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_(* \(#,##0.00\);_(* &quot;-&quot;??_);_(@_)"/>
    <numFmt numFmtId="164" formatCode="_-&quot;$&quot;* #,##0.00_-;\-&quot;$&quot;* #,##0.00_-;_-&quot;$&quot;* &quot;-&quot;??_-;_-@_-"/>
    <numFmt numFmtId="165" formatCode="_-* #,##0.00_-;\-* #,##0.00_-;_-* &quot;-&quot;??_-;_-@_-"/>
    <numFmt numFmtId="166" formatCode="#,##0.0"/>
    <numFmt numFmtId="167" formatCode="_-* #,##0.00\ _€_-;\-* #,##0.00\ _€_-;_-* &quot;-&quot;??\ _€_-;_-@_-"/>
    <numFmt numFmtId="168" formatCode="_(* #.##0.00_);_(* \(#.##0.00\);_(* &quot;-&quot;??_);_(@_)"/>
    <numFmt numFmtId="169" formatCode="_(&quot;RD$&quot;* #,##0.00_);_(&quot;RD$&quot;* \(#,##0.00\);_(&quot;RD$&quot;* &quot;-&quot;??_);_(@_)"/>
  </numFmts>
  <fonts count="39" x14ac:knownFonts="1">
    <font>
      <sz val="11"/>
      <color theme="1"/>
      <name val="Calibri"/>
      <family val="2"/>
      <scheme val="minor"/>
    </font>
    <font>
      <sz val="11"/>
      <color theme="1"/>
      <name val="Calibri"/>
      <family val="2"/>
      <scheme val="minor"/>
    </font>
    <font>
      <sz val="8"/>
      <color theme="1"/>
      <name val="Calibri"/>
      <family val="2"/>
      <scheme val="minor"/>
    </font>
    <font>
      <sz val="9"/>
      <color theme="1"/>
      <name val="Calibri"/>
      <family val="2"/>
      <scheme val="minor"/>
    </font>
    <font>
      <b/>
      <sz val="12"/>
      <color theme="1"/>
      <name val="Calibri"/>
      <family val="2"/>
      <scheme val="minor"/>
    </font>
    <font>
      <sz val="11"/>
      <color rgb="FF006100"/>
      <name val="Calibri"/>
      <family val="2"/>
      <scheme val="minor"/>
    </font>
    <font>
      <b/>
      <sz val="11"/>
      <color theme="1"/>
      <name val="Calibri"/>
      <family val="2"/>
      <scheme val="minor"/>
    </font>
    <font>
      <sz val="10"/>
      <name val="Arial"/>
      <family val="2"/>
    </font>
    <font>
      <b/>
      <sz val="9"/>
      <color theme="1"/>
      <name val="Calibri"/>
      <family val="2"/>
      <scheme val="minor"/>
    </font>
    <font>
      <b/>
      <sz val="9"/>
      <color theme="1"/>
      <name val="Times New Roman"/>
      <family val="1"/>
    </font>
    <font>
      <sz val="9"/>
      <color theme="1"/>
      <name val="Times New Roman"/>
      <family val="1"/>
    </font>
    <font>
      <sz val="9"/>
      <name val="Times New Roman"/>
      <family val="1"/>
    </font>
    <font>
      <sz val="9"/>
      <color rgb="FF000000"/>
      <name val="Times New Roman"/>
      <family val="1"/>
    </font>
    <font>
      <b/>
      <i/>
      <sz val="9"/>
      <color theme="1"/>
      <name val="Times New Roman"/>
      <family val="1"/>
    </font>
    <font>
      <b/>
      <sz val="14"/>
      <color theme="1"/>
      <name val="Calibri"/>
      <family val="2"/>
      <scheme val="minor"/>
    </font>
    <font>
      <b/>
      <sz val="10"/>
      <color theme="1"/>
      <name val="Calibri"/>
      <family val="2"/>
      <scheme val="minor"/>
    </font>
    <font>
      <u/>
      <sz val="11"/>
      <color theme="1"/>
      <name val="Calibri"/>
      <family val="2"/>
      <scheme val="minor"/>
    </font>
    <font>
      <u val="double"/>
      <sz val="11"/>
      <color theme="1"/>
      <name val="Calibri"/>
      <family val="2"/>
      <scheme val="minor"/>
    </font>
    <font>
      <b/>
      <u val="double"/>
      <sz val="11"/>
      <color theme="1"/>
      <name val="Calibri"/>
      <family val="2"/>
      <scheme val="minor"/>
    </font>
    <font>
      <sz val="10"/>
      <color theme="1"/>
      <name val="Calibri"/>
      <family val="2"/>
      <scheme val="minor"/>
    </font>
    <font>
      <b/>
      <u val="double"/>
      <sz val="10"/>
      <color theme="1"/>
      <name val="Calibri"/>
      <family val="2"/>
      <scheme val="minor"/>
    </font>
    <font>
      <b/>
      <u val="doubleAccounting"/>
      <sz val="11"/>
      <color theme="1"/>
      <name val="Calibri"/>
      <family val="2"/>
      <scheme val="minor"/>
    </font>
    <font>
      <u/>
      <sz val="10"/>
      <color theme="1"/>
      <name val="Calibri"/>
      <family val="2"/>
      <scheme val="minor"/>
    </font>
    <font>
      <b/>
      <sz val="8"/>
      <color theme="1"/>
      <name val="Calibri"/>
      <family val="2"/>
      <scheme val="minor"/>
    </font>
    <font>
      <b/>
      <sz val="8"/>
      <name val="Calibri"/>
      <family val="2"/>
      <scheme val="minor"/>
    </font>
    <font>
      <sz val="8"/>
      <name val="Calibri"/>
      <family val="2"/>
      <scheme val="minor"/>
    </font>
    <font>
      <sz val="8"/>
      <color rgb="FFFF0000"/>
      <name val="Calibri"/>
      <family val="2"/>
      <scheme val="minor"/>
    </font>
    <font>
      <b/>
      <u val="doubleAccounting"/>
      <sz val="8"/>
      <color theme="1"/>
      <name val="Calibri"/>
      <family val="2"/>
      <scheme val="minor"/>
    </font>
    <font>
      <b/>
      <u val="doubleAccounting"/>
      <sz val="10"/>
      <color theme="1"/>
      <name val="Calibri"/>
      <family val="2"/>
      <scheme val="minor"/>
    </font>
    <font>
      <sz val="10"/>
      <name val="Calibri"/>
      <family val="2"/>
      <scheme val="minor"/>
    </font>
    <font>
      <b/>
      <u/>
      <sz val="10"/>
      <color theme="1"/>
      <name val="Calibri"/>
      <family val="2"/>
      <scheme val="minor"/>
    </font>
    <font>
      <sz val="10"/>
      <color rgb="FFFF0000"/>
      <name val="Calibri"/>
      <family val="2"/>
      <scheme val="minor"/>
    </font>
    <font>
      <b/>
      <sz val="11"/>
      <name val="Calibri"/>
      <family val="2"/>
      <scheme val="minor"/>
    </font>
    <font>
      <b/>
      <u val="singleAccounting"/>
      <sz val="10"/>
      <name val="Calibri"/>
      <family val="2"/>
      <scheme val="minor"/>
    </font>
    <font>
      <b/>
      <u val="doubleAccounting"/>
      <sz val="10"/>
      <name val="Calibri"/>
      <family val="2"/>
      <scheme val="minor"/>
    </font>
    <font>
      <b/>
      <u val="double"/>
      <sz val="11"/>
      <color rgb="FFFF0000"/>
      <name val="Calibri"/>
      <family val="2"/>
      <scheme val="minor"/>
    </font>
    <font>
      <b/>
      <sz val="16"/>
      <color theme="1"/>
      <name val="Calibri"/>
      <family val="2"/>
      <scheme val="minor"/>
    </font>
    <font>
      <sz val="9"/>
      <name val="Calibri"/>
      <family val="2"/>
      <scheme val="minor"/>
    </font>
    <font>
      <b/>
      <u val="doubleAccounting"/>
      <sz val="14"/>
      <color theme="1"/>
      <name val="Calibri"/>
      <family val="2"/>
      <scheme val="minor"/>
    </font>
  </fonts>
  <fills count="7">
    <fill>
      <patternFill patternType="none"/>
    </fill>
    <fill>
      <patternFill patternType="gray125"/>
    </fill>
    <fill>
      <patternFill patternType="solid">
        <fgColor rgb="FFC6EFCE"/>
      </patternFill>
    </fill>
    <fill>
      <patternFill patternType="solid">
        <fgColor theme="0"/>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them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top style="thin">
        <color rgb="FF7F7F7F"/>
      </top>
      <bottom style="thin">
        <color rgb="FF7F7F7F"/>
      </bottom>
      <diagonal/>
    </border>
    <border>
      <left/>
      <right/>
      <top style="thin">
        <color rgb="FF7F7F7F"/>
      </top>
      <bottom/>
      <diagonal/>
    </border>
  </borders>
  <cellStyleXfs count="14">
    <xf numFmtId="0" fontId="0" fillId="0" borderId="0"/>
    <xf numFmtId="167" fontId="1" fillId="0" borderId="0" applyFont="0" applyFill="0" applyBorder="0" applyAlignment="0" applyProtection="0"/>
    <xf numFmtId="0" fontId="5" fillId="2" borderId="0" applyNumberFormat="0" applyBorder="0" applyAlignment="0" applyProtection="0"/>
    <xf numFmtId="167" fontId="1" fillId="0" borderId="0" applyFont="0" applyFill="0" applyBorder="0" applyAlignment="0" applyProtection="0"/>
    <xf numFmtId="168"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1" fillId="0" borderId="0" applyFont="0" applyFill="0" applyBorder="0" applyAlignment="0" applyProtection="0"/>
    <xf numFmtId="0" fontId="7" fillId="0" borderId="0"/>
    <xf numFmtId="0" fontId="7" fillId="0" borderId="0"/>
    <xf numFmtId="166" fontId="1" fillId="0" borderId="0" applyFont="0" applyFill="0" applyBorder="0" applyAlignment="0" applyProtection="0"/>
    <xf numFmtId="169" fontId="7" fillId="0" borderId="0" applyFont="0" applyFill="0" applyBorder="0" applyAlignment="0" applyProtection="0"/>
    <xf numFmtId="0" fontId="7" fillId="0" borderId="0"/>
  </cellStyleXfs>
  <cellXfs count="146">
    <xf numFmtId="0" fontId="0" fillId="0" borderId="0" xfId="0"/>
    <xf numFmtId="0" fontId="2" fillId="0" borderId="0" xfId="0" applyFont="1"/>
    <xf numFmtId="0" fontId="8" fillId="0" borderId="0" xfId="0" applyFont="1" applyAlignment="1">
      <alignment horizontal="left" wrapText="1"/>
    </xf>
    <xf numFmtId="0" fontId="3" fillId="0" borderId="0" xfId="0" applyFont="1" applyAlignment="1">
      <alignment horizontal="left" wrapText="1"/>
    </xf>
    <xf numFmtId="0" fontId="9" fillId="0" borderId="0" xfId="0" applyFont="1" applyAlignment="1">
      <alignment horizontal="left" wrapText="1"/>
    </xf>
    <xf numFmtId="0" fontId="10" fillId="0" borderId="0" xfId="0" applyFont="1" applyAlignment="1">
      <alignment horizontal="left" wrapText="1"/>
    </xf>
    <xf numFmtId="0" fontId="11" fillId="0" borderId="0" xfId="0" applyFont="1" applyAlignment="1">
      <alignment horizontal="left" vertical="center" wrapText="1"/>
    </xf>
    <xf numFmtId="0" fontId="10" fillId="0" borderId="0" xfId="0" applyFont="1" applyAlignment="1">
      <alignment horizontal="left" vertical="center" wrapText="1"/>
    </xf>
    <xf numFmtId="0" fontId="11" fillId="3" borderId="0" xfId="0" applyFont="1" applyFill="1" applyAlignment="1">
      <alignment horizontal="left" wrapText="1"/>
    </xf>
    <xf numFmtId="0" fontId="10" fillId="0" borderId="0" xfId="0" applyFont="1" applyAlignment="1">
      <alignment horizontal="left" vertical="top" wrapText="1"/>
    </xf>
    <xf numFmtId="0" fontId="0" fillId="0" borderId="0" xfId="0" applyAlignment="1">
      <alignment horizontal="left" wrapText="1"/>
    </xf>
    <xf numFmtId="0" fontId="12" fillId="0" borderId="0" xfId="0" applyFont="1" applyAlignment="1">
      <alignment horizontal="left" vertical="top" wrapText="1"/>
    </xf>
    <xf numFmtId="0" fontId="12" fillId="0" borderId="0" xfId="0" applyFont="1" applyAlignment="1">
      <alignment horizontal="left" vertical="center" wrapText="1"/>
    </xf>
    <xf numFmtId="0" fontId="3" fillId="0" borderId="0" xfId="0" applyFont="1" applyAlignment="1">
      <alignment wrapText="1"/>
    </xf>
    <xf numFmtId="0" fontId="13" fillId="0" borderId="0" xfId="0" applyFont="1" applyAlignment="1">
      <alignment horizontal="left" vertical="center" wrapText="1"/>
    </xf>
    <xf numFmtId="0" fontId="0" fillId="0" borderId="0" xfId="0" applyAlignment="1">
      <alignment wrapText="1"/>
    </xf>
    <xf numFmtId="0" fontId="14" fillId="0" borderId="0" xfId="0" applyFont="1"/>
    <xf numFmtId="0" fontId="14" fillId="0" borderId="0" xfId="0" applyFont="1" applyAlignment="1">
      <alignment horizontal="center"/>
    </xf>
    <xf numFmtId="0" fontId="4" fillId="0" borderId="0" xfId="0" applyFont="1" applyAlignment="1">
      <alignment horizontal="center"/>
    </xf>
    <xf numFmtId="0" fontId="15" fillId="0" borderId="0" xfId="0" applyFont="1" applyAlignment="1">
      <alignment horizontal="center"/>
    </xf>
    <xf numFmtId="0" fontId="0" fillId="0" borderId="1" xfId="0" applyBorder="1"/>
    <xf numFmtId="0" fontId="0" fillId="3" borderId="3" xfId="2" applyFont="1" applyFill="1" applyBorder="1" applyAlignment="1">
      <alignment horizontal="right" vertical="center"/>
    </xf>
    <xf numFmtId="0" fontId="0" fillId="3" borderId="4" xfId="2" applyFont="1" applyFill="1" applyBorder="1" applyAlignment="1">
      <alignment horizontal="right" vertical="center"/>
    </xf>
    <xf numFmtId="0" fontId="16" fillId="3" borderId="4" xfId="2" applyFont="1" applyFill="1" applyBorder="1" applyAlignment="1">
      <alignment horizontal="right" vertical="center"/>
    </xf>
    <xf numFmtId="0" fontId="17" fillId="3" borderId="4" xfId="2" applyFont="1" applyFill="1" applyBorder="1" applyAlignment="1">
      <alignment horizontal="right" vertical="center"/>
    </xf>
    <xf numFmtId="0" fontId="15" fillId="0" borderId="0" xfId="0" applyFont="1"/>
    <xf numFmtId="0" fontId="19" fillId="0" borderId="0" xfId="0" applyFont="1"/>
    <xf numFmtId="0" fontId="15" fillId="0" borderId="0" xfId="0" applyFont="1" applyAlignment="1">
      <alignment horizontal="right"/>
    </xf>
    <xf numFmtId="167" fontId="19" fillId="0" borderId="0" xfId="1" applyFont="1" applyAlignment="1">
      <alignment horizontal="right"/>
    </xf>
    <xf numFmtId="167" fontId="19" fillId="0" borderId="0" xfId="8" applyNumberFormat="1" applyFont="1" applyAlignment="1">
      <alignment horizontal="right"/>
    </xf>
    <xf numFmtId="4" fontId="20" fillId="0" borderId="0" xfId="0" applyNumberFormat="1" applyFont="1" applyAlignment="1">
      <alignment horizontal="right"/>
    </xf>
    <xf numFmtId="164" fontId="21" fillId="0" borderId="0" xfId="0" applyNumberFormat="1" applyFont="1"/>
    <xf numFmtId="0" fontId="15" fillId="3" borderId="0" xfId="0" applyFont="1" applyFill="1"/>
    <xf numFmtId="167" fontId="19" fillId="0" borderId="2" xfId="8" applyNumberFormat="1" applyFont="1" applyBorder="1" applyAlignment="1">
      <alignment horizontal="right"/>
    </xf>
    <xf numFmtId="4" fontId="22" fillId="0" borderId="0" xfId="0" applyNumberFormat="1" applyFont="1" applyAlignment="1">
      <alignment horizontal="right"/>
    </xf>
    <xf numFmtId="0" fontId="22" fillId="0" borderId="0" xfId="0" applyFont="1" applyAlignment="1">
      <alignment horizontal="right"/>
    </xf>
    <xf numFmtId="0" fontId="19" fillId="0" borderId="0" xfId="0" applyFont="1" applyAlignment="1">
      <alignment horizontal="right"/>
    </xf>
    <xf numFmtId="0" fontId="0" fillId="0" borderId="0" xfId="0" applyAlignment="1">
      <alignment horizontal="left"/>
    </xf>
    <xf numFmtId="0" fontId="19" fillId="3" borderId="0" xfId="0" applyFont="1" applyFill="1"/>
    <xf numFmtId="0" fontId="3" fillId="0" borderId="1" xfId="0" applyFont="1" applyBorder="1"/>
    <xf numFmtId="0" fontId="23" fillId="0" borderId="1" xfId="0" applyFont="1" applyBorder="1" applyAlignment="1">
      <alignment horizontal="center"/>
    </xf>
    <xf numFmtId="0" fontId="23" fillId="0" borderId="1" xfId="0" applyFont="1" applyBorder="1" applyAlignment="1">
      <alignment horizontal="left" wrapText="1"/>
    </xf>
    <xf numFmtId="0" fontId="2" fillId="0" borderId="1" xfId="0" applyFont="1" applyBorder="1" applyAlignment="1">
      <alignment wrapText="1"/>
    </xf>
    <xf numFmtId="167" fontId="24" fillId="0" borderId="1" xfId="8" applyNumberFormat="1" applyFont="1" applyBorder="1" applyAlignment="1"/>
    <xf numFmtId="167" fontId="24" fillId="0" borderId="1" xfId="8" applyNumberFormat="1" applyFont="1" applyBorder="1"/>
    <xf numFmtId="167" fontId="24" fillId="0" borderId="1" xfId="8" applyNumberFormat="1" applyFont="1" applyBorder="1" applyAlignment="1">
      <alignment horizontal="left"/>
    </xf>
    <xf numFmtId="0" fontId="2" fillId="0" borderId="1" xfId="0" applyFont="1" applyBorder="1"/>
    <xf numFmtId="167" fontId="2" fillId="0" borderId="1" xfId="8" applyNumberFormat="1" applyFont="1" applyBorder="1"/>
    <xf numFmtId="167" fontId="25" fillId="3" borderId="1" xfId="8" applyNumberFormat="1" applyFont="1" applyFill="1" applyBorder="1"/>
    <xf numFmtId="167" fontId="2" fillId="3" borderId="1" xfId="8" applyNumberFormat="1" applyFont="1" applyFill="1" applyBorder="1"/>
    <xf numFmtId="167" fontId="2" fillId="0" borderId="1" xfId="8" applyNumberFormat="1" applyFont="1" applyBorder="1" applyAlignment="1">
      <alignment horizontal="left"/>
    </xf>
    <xf numFmtId="167" fontId="26" fillId="0" borderId="1" xfId="8" applyNumberFormat="1" applyFont="1" applyBorder="1" applyAlignment="1">
      <alignment horizontal="left"/>
    </xf>
    <xf numFmtId="167" fontId="26" fillId="0" borderId="1" xfId="8" applyNumberFormat="1" applyFont="1" applyBorder="1"/>
    <xf numFmtId="167" fontId="23" fillId="0" borderId="1" xfId="8" applyNumberFormat="1" applyFont="1" applyBorder="1"/>
    <xf numFmtId="165" fontId="23" fillId="0" borderId="1" xfId="8" applyFont="1" applyBorder="1"/>
    <xf numFmtId="167" fontId="23" fillId="0" borderId="1" xfId="8" applyNumberFormat="1" applyFont="1" applyBorder="1" applyAlignment="1">
      <alignment horizontal="left"/>
    </xf>
    <xf numFmtId="167" fontId="25" fillId="0" borderId="1" xfId="8" applyNumberFormat="1" applyFont="1" applyFill="1" applyBorder="1"/>
    <xf numFmtId="167" fontId="2" fillId="0" borderId="1" xfId="1" applyFont="1" applyBorder="1" applyAlignment="1">
      <alignment horizontal="center" wrapText="1"/>
    </xf>
    <xf numFmtId="167" fontId="23" fillId="0" borderId="1" xfId="1" applyFont="1" applyBorder="1"/>
    <xf numFmtId="0" fontId="23" fillId="0" borderId="1" xfId="0" applyFont="1" applyBorder="1" applyAlignment="1">
      <alignment wrapText="1"/>
    </xf>
    <xf numFmtId="167" fontId="27" fillId="0" borderId="1" xfId="8" applyNumberFormat="1" applyFont="1" applyBorder="1" applyAlignment="1">
      <alignment horizontal="left"/>
    </xf>
    <xf numFmtId="167" fontId="19" fillId="0" borderId="0" xfId="8" applyNumberFormat="1" applyFont="1"/>
    <xf numFmtId="167" fontId="19" fillId="0" borderId="0" xfId="1" applyFont="1"/>
    <xf numFmtId="0" fontId="6" fillId="0" borderId="0" xfId="0" applyFont="1" applyAlignment="1">
      <alignment horizontal="right"/>
    </xf>
    <xf numFmtId="167" fontId="0" fillId="0" borderId="0" xfId="1" applyFont="1"/>
    <xf numFmtId="164" fontId="28" fillId="0" borderId="0" xfId="0" applyNumberFormat="1" applyFont="1" applyAlignment="1">
      <alignment horizontal="center"/>
    </xf>
    <xf numFmtId="4" fontId="15" fillId="0" borderId="0" xfId="0" applyNumberFormat="1" applyFont="1" applyAlignment="1">
      <alignment horizontal="right"/>
    </xf>
    <xf numFmtId="0" fontId="6" fillId="0" borderId="0" xfId="0" applyFont="1"/>
    <xf numFmtId="4" fontId="19" fillId="0" borderId="0" xfId="0" applyNumberFormat="1" applyFont="1" applyAlignment="1">
      <alignment horizontal="right"/>
    </xf>
    <xf numFmtId="167" fontId="19" fillId="0" borderId="0" xfId="1" applyFont="1" applyAlignment="1">
      <alignment horizontal="center"/>
    </xf>
    <xf numFmtId="0" fontId="19" fillId="0" borderId="0" xfId="0" applyFont="1" applyAlignment="1">
      <alignment horizontal="center"/>
    </xf>
    <xf numFmtId="167" fontId="19" fillId="0" borderId="0" xfId="1" applyFont="1" applyBorder="1" applyAlignment="1">
      <alignment horizontal="center"/>
    </xf>
    <xf numFmtId="4" fontId="20" fillId="0" borderId="0" xfId="0" applyNumberFormat="1" applyFont="1"/>
    <xf numFmtId="167" fontId="28" fillId="0" borderId="0" xfId="8" applyNumberFormat="1" applyFont="1" applyBorder="1"/>
    <xf numFmtId="167" fontId="21" fillId="0" borderId="0" xfId="8" applyNumberFormat="1" applyFont="1" applyBorder="1"/>
    <xf numFmtId="4" fontId="19" fillId="0" borderId="0" xfId="0" applyNumberFormat="1" applyFont="1"/>
    <xf numFmtId="167" fontId="19" fillId="0" borderId="0" xfId="8" applyNumberFormat="1" applyFont="1" applyBorder="1" applyAlignment="1">
      <alignment horizontal="right"/>
    </xf>
    <xf numFmtId="4" fontId="30" fillId="0" borderId="0" xfId="0" applyNumberFormat="1" applyFont="1"/>
    <xf numFmtId="167" fontId="31" fillId="0" borderId="0" xfId="1" applyFont="1"/>
    <xf numFmtId="0" fontId="19" fillId="0" borderId="0" xfId="0" applyFont="1" applyAlignment="1">
      <alignment wrapText="1"/>
    </xf>
    <xf numFmtId="167" fontId="19" fillId="0" borderId="0" xfId="0" applyNumberFormat="1" applyFont="1"/>
    <xf numFmtId="0" fontId="19" fillId="0" borderId="0" xfId="0" applyFont="1" applyAlignment="1">
      <alignment horizontal="left"/>
    </xf>
    <xf numFmtId="4" fontId="18" fillId="0" borderId="0" xfId="0" applyNumberFormat="1" applyFont="1"/>
    <xf numFmtId="0" fontId="2" fillId="0" borderId="0" xfId="0" applyFont="1" applyAlignment="1">
      <alignment horizontal="left"/>
    </xf>
    <xf numFmtId="167" fontId="0" fillId="0" borderId="0" xfId="1" applyFont="1" applyAlignment="1">
      <alignment horizontal="left"/>
    </xf>
    <xf numFmtId="4" fontId="19" fillId="0" borderId="0" xfId="0" applyNumberFormat="1" applyFont="1" applyAlignment="1">
      <alignment vertical="center"/>
    </xf>
    <xf numFmtId="4" fontId="19" fillId="3" borderId="0" xfId="0" applyNumberFormat="1" applyFont="1" applyFill="1" applyAlignment="1">
      <alignment horizontal="right"/>
    </xf>
    <xf numFmtId="0" fontId="31" fillId="0" borderId="0" xfId="0" applyFont="1"/>
    <xf numFmtId="0" fontId="4" fillId="3" borderId="0" xfId="0" applyFont="1" applyFill="1"/>
    <xf numFmtId="0" fontId="29" fillId="0" borderId="0" xfId="0" applyFont="1"/>
    <xf numFmtId="167" fontId="19" fillId="0" borderId="0" xfId="8" applyNumberFormat="1" applyFont="1" applyBorder="1"/>
    <xf numFmtId="165" fontId="19" fillId="0" borderId="0" xfId="0" applyNumberFormat="1" applyFont="1" applyAlignment="1">
      <alignment horizontal="right"/>
    </xf>
    <xf numFmtId="165" fontId="33" fillId="3" borderId="0" xfId="0" applyNumberFormat="1" applyFont="1" applyFill="1"/>
    <xf numFmtId="167" fontId="34" fillId="0" borderId="0" xfId="8" applyNumberFormat="1" applyFont="1"/>
    <xf numFmtId="43" fontId="0" fillId="0" borderId="0" xfId="0" applyNumberFormat="1"/>
    <xf numFmtId="167" fontId="19" fillId="0" borderId="0" xfId="1" applyFont="1" applyAlignment="1"/>
    <xf numFmtId="43" fontId="19" fillId="0" borderId="0" xfId="0" applyNumberFormat="1" applyFont="1"/>
    <xf numFmtId="165" fontId="19" fillId="0" borderId="0" xfId="0" applyNumberFormat="1" applyFont="1"/>
    <xf numFmtId="4" fontId="35" fillId="0" borderId="0" xfId="0" applyNumberFormat="1" applyFont="1"/>
    <xf numFmtId="4" fontId="31" fillId="0" borderId="0" xfId="0" applyNumberFormat="1" applyFont="1"/>
    <xf numFmtId="0" fontId="36" fillId="0" borderId="0" xfId="0" applyFont="1"/>
    <xf numFmtId="167" fontId="24" fillId="0" borderId="1" xfId="0" applyNumberFormat="1" applyFont="1" applyBorder="1" applyAlignment="1">
      <alignment horizontal="left" wrapText="1"/>
    </xf>
    <xf numFmtId="4" fontId="23" fillId="0" borderId="1" xfId="0" applyNumberFormat="1" applyFont="1" applyBorder="1" applyAlignment="1">
      <alignment horizontal="left" wrapText="1"/>
    </xf>
    <xf numFmtId="165" fontId="2" fillId="0" borderId="1" xfId="8" applyFont="1" applyBorder="1" applyAlignment="1">
      <alignment horizontal="left"/>
    </xf>
    <xf numFmtId="165" fontId="23" fillId="0" borderId="1" xfId="0" applyNumberFormat="1" applyFont="1" applyBorder="1" applyAlignment="1">
      <alignment horizontal="left" wrapText="1"/>
    </xf>
    <xf numFmtId="0" fontId="0" fillId="4" borderId="0" xfId="0" applyFill="1"/>
    <xf numFmtId="0" fontId="14" fillId="4" borderId="0" xfId="0" applyFont="1" applyFill="1"/>
    <xf numFmtId="0" fontId="19" fillId="4" borderId="0" xfId="0" applyFont="1" applyFill="1"/>
    <xf numFmtId="0" fontId="15" fillId="4" borderId="0" xfId="0" applyFont="1" applyFill="1" applyAlignment="1">
      <alignment horizontal="right"/>
    </xf>
    <xf numFmtId="0" fontId="0" fillId="4" borderId="0" xfId="0" applyFill="1" applyAlignment="1">
      <alignment horizontal="left"/>
    </xf>
    <xf numFmtId="167" fontId="19" fillId="0" borderId="0" xfId="8" applyNumberFormat="1" applyFont="1" applyAlignment="1">
      <alignment horizontal="center"/>
    </xf>
    <xf numFmtId="4" fontId="19" fillId="0" borderId="0" xfId="0" applyNumberFormat="1" applyFont="1" applyAlignment="1">
      <alignment horizontal="center"/>
    </xf>
    <xf numFmtId="164" fontId="28" fillId="0" borderId="0" xfId="0" applyNumberFormat="1" applyFont="1"/>
    <xf numFmtId="164" fontId="19" fillId="0" borderId="0" xfId="0" applyNumberFormat="1" applyFont="1" applyAlignment="1">
      <alignment horizontal="right"/>
    </xf>
    <xf numFmtId="4" fontId="37" fillId="0" borderId="0" xfId="8" applyNumberFormat="1" applyFont="1"/>
    <xf numFmtId="167" fontId="19" fillId="0" borderId="0" xfId="1" applyFont="1" applyBorder="1"/>
    <xf numFmtId="167" fontId="28" fillId="0" borderId="0" xfId="1" applyFont="1" applyAlignment="1">
      <alignment horizontal="right"/>
    </xf>
    <xf numFmtId="165" fontId="34" fillId="3" borderId="0" xfId="0" applyNumberFormat="1" applyFont="1" applyFill="1"/>
    <xf numFmtId="0" fontId="0" fillId="0" borderId="1" xfId="0" applyBorder="1" applyAlignment="1">
      <alignment horizontal="center"/>
    </xf>
    <xf numFmtId="43" fontId="0" fillId="0" borderId="1" xfId="11" applyNumberFormat="1" applyFont="1" applyBorder="1" applyAlignment="1">
      <alignment horizontal="center"/>
    </xf>
    <xf numFmtId="43" fontId="0" fillId="0" borderId="1" xfId="11" applyNumberFormat="1" applyFont="1" applyBorder="1"/>
    <xf numFmtId="43" fontId="0" fillId="0" borderId="0" xfId="11" applyNumberFormat="1" applyFont="1" applyBorder="1"/>
    <xf numFmtId="0" fontId="6" fillId="6" borderId="1" xfId="0" applyFont="1" applyFill="1" applyBorder="1" applyAlignment="1">
      <alignment horizontal="center"/>
    </xf>
    <xf numFmtId="0" fontId="0" fillId="6" borderId="1" xfId="0" applyFill="1" applyBorder="1" applyAlignment="1">
      <alignment horizontal="center"/>
    </xf>
    <xf numFmtId="43" fontId="0" fillId="6" borderId="1" xfId="11" applyNumberFormat="1" applyFont="1" applyFill="1" applyBorder="1" applyAlignment="1">
      <alignment horizontal="center"/>
    </xf>
    <xf numFmtId="43" fontId="6" fillId="6" borderId="1" xfId="11" applyNumberFormat="1" applyFont="1" applyFill="1" applyBorder="1"/>
    <xf numFmtId="43" fontId="6" fillId="6" borderId="0" xfId="11" applyNumberFormat="1" applyFont="1" applyFill="1" applyBorder="1"/>
    <xf numFmtId="0" fontId="6" fillId="0" borderId="1" xfId="0" applyFont="1" applyBorder="1" applyAlignment="1">
      <alignment horizontal="center"/>
    </xf>
    <xf numFmtId="4" fontId="0" fillId="0" borderId="0" xfId="0" applyNumberFormat="1"/>
    <xf numFmtId="167" fontId="0" fillId="0" borderId="0" xfId="0" applyNumberFormat="1"/>
    <xf numFmtId="17" fontId="0" fillId="0" borderId="0" xfId="0" applyNumberFormat="1"/>
    <xf numFmtId="167" fontId="21" fillId="0" borderId="0" xfId="0" applyNumberFormat="1" applyFont="1"/>
    <xf numFmtId="167" fontId="38" fillId="0" borderId="0" xfId="1" applyFont="1"/>
    <xf numFmtId="4" fontId="23" fillId="0" borderId="1" xfId="0" applyNumberFormat="1" applyFont="1" applyBorder="1" applyAlignment="1">
      <alignment horizontal="center" wrapText="1"/>
    </xf>
    <xf numFmtId="0" fontId="6" fillId="5" borderId="1" xfId="0" applyFont="1" applyFill="1" applyBorder="1" applyAlignment="1">
      <alignment horizontal="center" wrapText="1"/>
    </xf>
    <xf numFmtId="0" fontId="32" fillId="5" borderId="1" xfId="0" applyFont="1" applyFill="1" applyBorder="1" applyAlignment="1">
      <alignment horizontal="center" wrapText="1"/>
    </xf>
    <xf numFmtId="0" fontId="6" fillId="5" borderId="0" xfId="0" applyFont="1" applyFill="1" applyAlignment="1">
      <alignment horizontal="center" wrapText="1"/>
    </xf>
    <xf numFmtId="167" fontId="0" fillId="0" borderId="1" xfId="1" applyFont="1" applyBorder="1" applyAlignment="1">
      <alignment horizontal="center"/>
    </xf>
    <xf numFmtId="0" fontId="6" fillId="6" borderId="1" xfId="0" applyFont="1" applyFill="1" applyBorder="1" applyAlignment="1">
      <alignment horizontal="center" wrapText="1"/>
    </xf>
    <xf numFmtId="4" fontId="0" fillId="0" borderId="0" xfId="0" applyNumberFormat="1" applyAlignment="1">
      <alignment horizontal="left"/>
    </xf>
    <xf numFmtId="167" fontId="19" fillId="0" borderId="0" xfId="8" applyNumberFormat="1" applyFont="1" applyBorder="1" applyAlignment="1">
      <alignment horizontal="center"/>
    </xf>
    <xf numFmtId="167" fontId="15" fillId="0" borderId="0" xfId="1" applyFont="1" applyBorder="1"/>
    <xf numFmtId="167" fontId="15" fillId="0" borderId="0" xfId="8" applyNumberFormat="1" applyFont="1"/>
    <xf numFmtId="0" fontId="2" fillId="0" borderId="0" xfId="0" applyFont="1" applyAlignment="1">
      <alignment horizontal="left"/>
    </xf>
    <xf numFmtId="0" fontId="4" fillId="4" borderId="0" xfId="0" applyFont="1" applyFill="1" applyAlignment="1">
      <alignment horizontal="center"/>
    </xf>
    <xf numFmtId="0" fontId="6" fillId="0" borderId="0" xfId="0" applyFont="1" applyAlignment="1">
      <alignment horizontal="center" wrapText="1"/>
    </xf>
  </cellXfs>
  <cellStyles count="14">
    <cellStyle name="Bueno" xfId="2" builtinId="26"/>
    <cellStyle name="Millares" xfId="1" builtinId="3"/>
    <cellStyle name="Millares 2" xfId="3"/>
    <cellStyle name="Millares 2 2" xfId="4"/>
    <cellStyle name="Millares 2 3" xfId="5"/>
    <cellStyle name="Millares 3" xfId="6"/>
    <cellStyle name="Millares 4" xfId="7"/>
    <cellStyle name="Millares 5" xfId="8"/>
    <cellStyle name="Millares 6" xfId="11"/>
    <cellStyle name="Moneda 2" xfId="12"/>
    <cellStyle name="Normal" xfId="0" builtinId="0"/>
    <cellStyle name="Normal 2" xfId="9"/>
    <cellStyle name="Normal 2 2" xfId="13"/>
    <cellStyle name="Normal 3" xfId="10"/>
  </cellStyles>
  <dxfs count="5">
    <dxf>
      <font>
        <strike val="0"/>
        <outline val="0"/>
        <shadow val="0"/>
        <u val="none"/>
        <vertAlign val="baseline"/>
        <color theme="1"/>
        <name val="Calibri"/>
        <scheme val="minor"/>
      </font>
      <fill>
        <patternFill patternType="solid">
          <fgColor indexed="64"/>
          <bgColor theme="0"/>
        </patternFill>
      </fill>
      <alignment horizontal="right" vertical="center" textRotation="0" wrapText="0" indent="0" justifyLastLine="0" shrinkToFit="0" readingOrder="0"/>
      <border diagonalUp="0" diagonalDown="0" outline="0">
        <left/>
        <right/>
        <top style="thin">
          <color rgb="FF7F7F7F"/>
        </top>
        <bottom style="thin">
          <color rgb="FF7F7F7F"/>
        </bottom>
      </border>
    </dxf>
    <dxf>
      <border outline="0">
        <top style="thin">
          <color rgb="FF7F7F7F"/>
        </top>
      </border>
    </dxf>
    <dxf>
      <border outline="0">
        <left style="thin">
          <color rgb="FF7F7F7F"/>
        </left>
        <right style="thin">
          <color rgb="FF7F7F7F"/>
        </right>
        <top style="thin">
          <color rgb="FF7F7F7F"/>
        </top>
        <bottom style="thin">
          <color rgb="FF7F7F7F"/>
        </bottom>
      </border>
    </dxf>
    <dxf>
      <font>
        <strike val="0"/>
        <outline val="0"/>
        <shadow val="0"/>
        <u val="none"/>
        <vertAlign val="baseline"/>
        <color theme="1"/>
        <name val="Calibri"/>
        <scheme val="minor"/>
      </font>
      <fill>
        <patternFill patternType="solid">
          <fgColor indexed="64"/>
          <bgColor theme="0"/>
        </patternFill>
      </fill>
      <alignment horizontal="right" vertical="center" textRotation="0" wrapText="0" indent="0" justifyLastLine="0" shrinkToFit="0" readingOrder="0"/>
    </dxf>
    <dxf>
      <border outline="0">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24848</xdr:colOff>
      <xdr:row>11</xdr:row>
      <xdr:rowOff>140805</xdr:rowOff>
    </xdr:from>
    <xdr:to>
      <xdr:col>4</xdr:col>
      <xdr:colOff>712304</xdr:colOff>
      <xdr:row>16</xdr:row>
      <xdr:rowOff>49696</xdr:rowOff>
    </xdr:to>
    <xdr:sp macro="" textlink="">
      <xdr:nvSpPr>
        <xdr:cNvPr id="2" name="CuadroTexto 1">
          <a:extLst>
            <a:ext uri="{FF2B5EF4-FFF2-40B4-BE49-F238E27FC236}">
              <a16:creationId xmlns:a16="http://schemas.microsoft.com/office/drawing/2014/main" id="{F8BEB834-3103-4427-A072-1A2C4BB84A94}"/>
            </a:ext>
          </a:extLst>
        </xdr:cNvPr>
        <xdr:cNvSpPr txBox="1"/>
      </xdr:nvSpPr>
      <xdr:spPr>
        <a:xfrm>
          <a:off x="24848" y="2236305"/>
          <a:ext cx="4812195" cy="9856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DO" sz="1050" b="0" baseline="0"/>
            <a:t>Se le hizo un ajuste al efectivoy equivalente de efectivo al inicio que era de RD$  del periodo debido a que después de presentar el cierre fiscal y al iniciar el 2023 fueron reintegrados cheques que quedaron en tránsito , por un valor de $157,437.97</a:t>
          </a:r>
          <a:r>
            <a:rPr lang="es-DO" sz="1100" b="0" baseline="0"/>
            <a:t>. </a:t>
          </a:r>
        </a:p>
        <a:p>
          <a:endParaRPr lang="es-DO" sz="1100" baseline="0"/>
        </a:p>
        <a:p>
          <a:r>
            <a:rPr lang="es-DO" sz="1100" b="1" baseline="0"/>
            <a:t>Validar los reintegros de cheques en el anexo de las concilicaciones bancarias.</a:t>
          </a:r>
        </a:p>
        <a:p>
          <a:endParaRPr lang="es-DO"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1562100</xdr:colOff>
      <xdr:row>0</xdr:row>
      <xdr:rowOff>358140</xdr:rowOff>
    </xdr:from>
    <xdr:to>
      <xdr:col>0</xdr:col>
      <xdr:colOff>3429000</xdr:colOff>
      <xdr:row>1</xdr:row>
      <xdr:rowOff>22860</xdr:rowOff>
    </xdr:to>
    <xdr:pic>
      <xdr:nvPicPr>
        <xdr:cNvPr id="2" name="Imagen 8" descr="Imagen que contiene firmar, verde, tabla, calle&#10;&#10;Descripción generada automáticamente">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562100" y="358140"/>
          <a:ext cx="1866900" cy="85534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CANNER%20ESTADOS%20FINANCIEROS%20AL%2030%20JUNIO%202022%20Y%2030%20JUNIO%202023/Libro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 de Rendimiento Fin"/>
    </sheetNames>
    <sheetDataSet>
      <sheetData sheetId="0">
        <row r="25">
          <cell r="C25">
            <v>8080326.9000000004</v>
          </cell>
        </row>
      </sheetData>
    </sheetDataSet>
  </externalBook>
</externalLink>
</file>

<file path=xl/tables/table1.xml><?xml version="1.0" encoding="utf-8"?>
<table xmlns="http://schemas.openxmlformats.org/spreadsheetml/2006/main" id="1" name="Tabla1" displayName="Tabla1" ref="A8:A22" totalsRowShown="0" dataDxfId="3" headerRowBorderDxfId="4" tableBorderDxfId="2" totalsRowBorderDxfId="1">
  <autoFilter ref="A8:A22"/>
  <tableColumns count="1">
    <tableColumn id="1" name="Un detalle de las cuentas por pagar a corto plazo  al 30 JUNIO 2022 de  al 30 JUNIO   2023es como sigue:" dataDxfId="0"/>
  </tableColumns>
  <tableStyleInfo name="TableStyleMedium9"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92"/>
  <sheetViews>
    <sheetView tabSelected="1" topLeftCell="A81" zoomScale="115" zoomScaleNormal="115" workbookViewId="0">
      <selection activeCell="G90" sqref="G90"/>
    </sheetView>
  </sheetViews>
  <sheetFormatPr baseColWidth="10" defaultColWidth="11.42578125" defaultRowHeight="15" x14ac:dyDescent="0.25"/>
  <cols>
    <col min="1" max="1" width="21.5703125" customWidth="1"/>
    <col min="2" max="2" width="12.85546875" customWidth="1"/>
    <col min="3" max="3" width="13" customWidth="1"/>
    <col min="4" max="5" width="14.28515625" customWidth="1"/>
    <col min="6" max="6" width="14.140625" customWidth="1"/>
    <col min="7" max="7" width="11.5703125" customWidth="1"/>
    <col min="8" max="8" width="13" customWidth="1"/>
    <col min="9" max="9" width="13" style="37" customWidth="1"/>
    <col min="15" max="15" width="12.85546875" bestFit="1" customWidth="1"/>
  </cols>
  <sheetData>
    <row r="2" spans="1:7" x14ac:dyDescent="0.25">
      <c r="A2" s="25" t="s">
        <v>82</v>
      </c>
      <c r="B2" s="25"/>
      <c r="C2" s="25"/>
      <c r="D2" s="25"/>
      <c r="E2" s="25"/>
      <c r="F2" s="25"/>
      <c r="G2" s="25"/>
    </row>
    <row r="3" spans="1:7" x14ac:dyDescent="0.25">
      <c r="A3" s="26" t="s">
        <v>164</v>
      </c>
      <c r="B3" s="26"/>
      <c r="C3" s="26"/>
      <c r="D3" s="26"/>
      <c r="E3" s="26"/>
      <c r="F3" s="26"/>
      <c r="G3" s="26"/>
    </row>
    <row r="4" spans="1:7" x14ac:dyDescent="0.25">
      <c r="A4" s="26" t="s">
        <v>83</v>
      </c>
      <c r="B4" s="26"/>
      <c r="C4" s="26"/>
      <c r="D4" s="27">
        <v>2023</v>
      </c>
      <c r="E4" s="27">
        <v>2022</v>
      </c>
      <c r="F4" s="26"/>
      <c r="G4" s="26"/>
    </row>
    <row r="5" spans="1:7" x14ac:dyDescent="0.25">
      <c r="A5" s="26" t="s">
        <v>84</v>
      </c>
      <c r="B5" s="26"/>
      <c r="C5" s="26"/>
      <c r="D5" s="28">
        <v>4496494.2300000004</v>
      </c>
      <c r="E5" s="29">
        <v>0</v>
      </c>
      <c r="F5" s="26"/>
      <c r="G5" s="26"/>
    </row>
    <row r="6" spans="1:7" x14ac:dyDescent="0.25">
      <c r="A6" s="26" t="s">
        <v>85</v>
      </c>
      <c r="B6" s="26"/>
      <c r="C6" s="26"/>
      <c r="D6" s="28">
        <v>141255.04999999999</v>
      </c>
      <c r="E6" s="29">
        <v>66786.149999999994</v>
      </c>
      <c r="F6" s="26"/>
      <c r="G6" s="26"/>
    </row>
    <row r="7" spans="1:7" x14ac:dyDescent="0.25">
      <c r="A7" s="26" t="s">
        <v>86</v>
      </c>
      <c r="B7" s="26"/>
      <c r="C7" s="26"/>
      <c r="D7" s="28">
        <v>526036.57999999996</v>
      </c>
      <c r="E7" s="29">
        <v>201576.25</v>
      </c>
      <c r="F7" s="26"/>
      <c r="G7" s="26"/>
    </row>
    <row r="8" spans="1:7" x14ac:dyDescent="0.25">
      <c r="A8" s="26" t="s">
        <v>87</v>
      </c>
      <c r="B8" s="26"/>
      <c r="C8" s="26"/>
      <c r="D8" s="28">
        <v>4110546.94</v>
      </c>
      <c r="E8" s="29">
        <v>4876998.0599999996</v>
      </c>
      <c r="F8" s="26"/>
      <c r="G8" s="26"/>
    </row>
    <row r="9" spans="1:7" x14ac:dyDescent="0.25">
      <c r="A9" s="26" t="s">
        <v>88</v>
      </c>
      <c r="B9" s="26"/>
      <c r="C9" s="26"/>
      <c r="D9" s="28">
        <v>395743.88</v>
      </c>
      <c r="E9" s="29">
        <v>312567.71000000002</v>
      </c>
      <c r="F9" s="96"/>
      <c r="G9" s="26"/>
    </row>
    <row r="10" spans="1:7" x14ac:dyDescent="0.25">
      <c r="A10" s="26" t="s">
        <v>89</v>
      </c>
      <c r="B10" s="26"/>
      <c r="C10" s="26"/>
      <c r="D10" s="28">
        <v>3041377.05</v>
      </c>
      <c r="E10" s="29">
        <v>0</v>
      </c>
      <c r="F10" s="26"/>
      <c r="G10" s="26"/>
    </row>
    <row r="11" spans="1:7" x14ac:dyDescent="0.25">
      <c r="A11" s="26" t="s">
        <v>90</v>
      </c>
      <c r="B11" s="26"/>
      <c r="C11" s="26"/>
      <c r="D11" s="30">
        <f>D5+D6+D7+D8+D9+D10</f>
        <v>12711453.73</v>
      </c>
      <c r="E11" s="30">
        <f>E5+E6+E7+E8+E9+E10</f>
        <v>5457928.1699999999</v>
      </c>
      <c r="F11" s="26"/>
      <c r="G11" s="26"/>
    </row>
    <row r="12" spans="1:7" ht="17.25" x14ac:dyDescent="0.4">
      <c r="A12" s="26"/>
      <c r="B12" s="26"/>
      <c r="C12" s="26"/>
      <c r="D12" s="31"/>
      <c r="E12" s="31"/>
      <c r="F12" s="26"/>
      <c r="G12" s="26"/>
    </row>
    <row r="13" spans="1:7" ht="17.25" x14ac:dyDescent="0.4">
      <c r="A13" s="26"/>
      <c r="B13" s="26"/>
      <c r="C13" s="26"/>
      <c r="D13" s="31"/>
      <c r="E13" s="31"/>
      <c r="F13" s="26"/>
      <c r="G13" s="26"/>
    </row>
    <row r="14" spans="1:7" ht="17.25" x14ac:dyDescent="0.4">
      <c r="A14" s="26"/>
      <c r="B14" s="26"/>
      <c r="C14" s="26"/>
      <c r="D14" s="31"/>
      <c r="E14" s="31"/>
      <c r="F14" s="26"/>
      <c r="G14" s="26"/>
    </row>
    <row r="15" spans="1:7" ht="17.25" x14ac:dyDescent="0.4">
      <c r="A15" s="26"/>
      <c r="B15" s="26"/>
      <c r="C15" s="26"/>
      <c r="D15" s="31"/>
      <c r="E15" s="31"/>
      <c r="F15" s="26"/>
      <c r="G15" s="26"/>
    </row>
    <row r="16" spans="1:7" ht="17.25" x14ac:dyDescent="0.4">
      <c r="A16" s="26"/>
      <c r="B16" s="26"/>
      <c r="C16" s="26"/>
      <c r="D16" s="31"/>
      <c r="E16" s="31"/>
      <c r="F16" s="26"/>
      <c r="G16" s="26"/>
    </row>
    <row r="17" spans="1:7" ht="17.25" x14ac:dyDescent="0.4">
      <c r="A17" s="26"/>
      <c r="B17" s="26"/>
      <c r="C17" s="26"/>
      <c r="D17" s="31"/>
      <c r="E17" s="31"/>
      <c r="F17" s="26"/>
      <c r="G17" s="26"/>
    </row>
    <row r="18" spans="1:7" ht="17.25" x14ac:dyDescent="0.4">
      <c r="A18" s="26"/>
      <c r="B18" s="26"/>
      <c r="C18" s="26"/>
      <c r="D18" s="31"/>
      <c r="E18" s="31"/>
      <c r="F18" s="26"/>
      <c r="G18" s="26"/>
    </row>
    <row r="19" spans="1:7" x14ac:dyDescent="0.25">
      <c r="A19" s="32" t="s">
        <v>91</v>
      </c>
      <c r="B19" s="32"/>
      <c r="C19" s="32"/>
      <c r="D19" s="25"/>
      <c r="E19" s="25"/>
      <c r="F19" s="26"/>
      <c r="G19" s="26"/>
    </row>
    <row r="20" spans="1:7" x14ac:dyDescent="0.25">
      <c r="A20" s="26" t="s">
        <v>165</v>
      </c>
      <c r="B20" s="26"/>
      <c r="C20" s="26"/>
      <c r="D20" s="26"/>
      <c r="E20" s="26"/>
      <c r="F20" s="26"/>
      <c r="G20" s="26"/>
    </row>
    <row r="21" spans="1:7" x14ac:dyDescent="0.25">
      <c r="A21" s="26" t="s">
        <v>92</v>
      </c>
      <c r="B21" s="26"/>
      <c r="C21" s="26"/>
      <c r="D21" s="27">
        <v>2023</v>
      </c>
      <c r="E21" s="27">
        <v>2022</v>
      </c>
      <c r="F21" s="26"/>
      <c r="G21" s="26"/>
    </row>
    <row r="22" spans="1:7" x14ac:dyDescent="0.25">
      <c r="A22" s="26" t="s">
        <v>93</v>
      </c>
      <c r="B22" s="26"/>
      <c r="C22" s="26"/>
      <c r="D22" s="29">
        <v>730</v>
      </c>
      <c r="E22" s="29">
        <v>4000</v>
      </c>
      <c r="F22" s="26"/>
      <c r="G22" s="26"/>
    </row>
    <row r="23" spans="1:7" x14ac:dyDescent="0.25">
      <c r="A23" s="26" t="s">
        <v>94</v>
      </c>
      <c r="B23" s="26"/>
      <c r="C23" s="26"/>
      <c r="D23" s="29">
        <v>18000</v>
      </c>
      <c r="E23" s="29">
        <v>19700</v>
      </c>
      <c r="F23" s="26"/>
      <c r="G23" s="26"/>
    </row>
    <row r="24" spans="1:7" ht="15.75" thickBot="1" x14ac:dyDescent="0.3">
      <c r="A24" s="26" t="s">
        <v>95</v>
      </c>
      <c r="B24" s="26"/>
      <c r="C24" s="26"/>
      <c r="D24" s="33">
        <v>2885</v>
      </c>
      <c r="E24" s="33">
        <v>9351</v>
      </c>
      <c r="F24" s="26"/>
      <c r="G24" s="26"/>
    </row>
    <row r="25" spans="1:7" ht="15.75" thickTop="1" x14ac:dyDescent="0.25">
      <c r="A25" s="25" t="s">
        <v>96</v>
      </c>
      <c r="B25" s="26"/>
      <c r="C25" s="26"/>
      <c r="D25" s="30">
        <f>+D22+D23+D24</f>
        <v>21615</v>
      </c>
      <c r="E25" s="30">
        <f>+E22+E23+E24</f>
        <v>33051</v>
      </c>
      <c r="F25" s="26"/>
      <c r="G25" s="26"/>
    </row>
    <row r="26" spans="1:7" x14ac:dyDescent="0.25">
      <c r="A26" s="26"/>
      <c r="B26" s="26"/>
      <c r="C26" s="26"/>
      <c r="D26" s="26"/>
      <c r="E26" s="26"/>
      <c r="F26" s="26"/>
      <c r="G26" s="26"/>
    </row>
    <row r="27" spans="1:7" x14ac:dyDescent="0.25">
      <c r="A27" s="32" t="s">
        <v>97</v>
      </c>
      <c r="B27" s="32"/>
      <c r="C27" s="32"/>
      <c r="D27" s="25"/>
      <c r="E27" s="25"/>
      <c r="F27" s="26"/>
      <c r="G27" s="26"/>
    </row>
    <row r="28" spans="1:7" x14ac:dyDescent="0.25">
      <c r="A28" s="26" t="s">
        <v>202</v>
      </c>
      <c r="B28" s="26"/>
      <c r="C28" s="26"/>
      <c r="D28" s="26"/>
      <c r="E28" s="26"/>
      <c r="F28" s="26"/>
      <c r="G28" s="26"/>
    </row>
    <row r="29" spans="1:7" x14ac:dyDescent="0.25">
      <c r="A29" s="26" t="s">
        <v>92</v>
      </c>
      <c r="B29" s="26"/>
      <c r="C29" s="26"/>
      <c r="D29" s="27">
        <v>2023</v>
      </c>
      <c r="E29" s="27">
        <v>2022</v>
      </c>
      <c r="F29" s="26"/>
      <c r="G29" s="26"/>
    </row>
    <row r="30" spans="1:7" x14ac:dyDescent="0.25">
      <c r="A30" s="26" t="s">
        <v>98</v>
      </c>
      <c r="B30" s="26"/>
      <c r="C30" s="26"/>
      <c r="D30" s="34">
        <v>121500</v>
      </c>
      <c r="E30" s="35">
        <v>0</v>
      </c>
      <c r="F30" s="26"/>
      <c r="G30" s="26"/>
    </row>
    <row r="31" spans="1:7" x14ac:dyDescent="0.25">
      <c r="A31" s="25" t="s">
        <v>96</v>
      </c>
      <c r="B31" s="26"/>
      <c r="C31" s="26"/>
      <c r="D31" s="30">
        <v>121500</v>
      </c>
      <c r="E31" s="36">
        <v>0</v>
      </c>
      <c r="F31" s="26"/>
      <c r="G31" s="26"/>
    </row>
    <row r="32" spans="1:7" x14ac:dyDescent="0.25">
      <c r="A32" s="25"/>
      <c r="B32" s="26"/>
      <c r="C32" s="26"/>
      <c r="D32" s="26"/>
      <c r="E32" s="26"/>
      <c r="F32" s="26"/>
      <c r="G32" s="26"/>
    </row>
    <row r="33" spans="1:10" x14ac:dyDescent="0.25">
      <c r="A33" s="25"/>
      <c r="B33" s="26"/>
      <c r="C33" s="26"/>
      <c r="D33" s="26"/>
      <c r="E33" s="26"/>
      <c r="F33" s="26"/>
      <c r="G33" s="26"/>
    </row>
    <row r="34" spans="1:10" x14ac:dyDescent="0.25">
      <c r="A34" s="32" t="s">
        <v>99</v>
      </c>
      <c r="B34" s="38"/>
      <c r="C34" s="38"/>
      <c r="D34" s="26"/>
      <c r="E34" s="26"/>
      <c r="F34" s="26"/>
      <c r="G34" s="26"/>
    </row>
    <row r="35" spans="1:10" ht="23.25" x14ac:dyDescent="0.25">
      <c r="A35" s="39"/>
      <c r="B35" s="40" t="s">
        <v>100</v>
      </c>
      <c r="C35" s="40" t="s">
        <v>101</v>
      </c>
      <c r="D35" s="40" t="s">
        <v>102</v>
      </c>
      <c r="E35" s="40" t="s">
        <v>103</v>
      </c>
      <c r="F35" s="41" t="s">
        <v>104</v>
      </c>
      <c r="G35" s="41" t="s">
        <v>105</v>
      </c>
      <c r="H35" s="41" t="s">
        <v>106</v>
      </c>
      <c r="I35" s="41" t="s">
        <v>107</v>
      </c>
    </row>
    <row r="36" spans="1:10" x14ac:dyDescent="0.25">
      <c r="A36" s="42" t="s">
        <v>215</v>
      </c>
      <c r="B36" s="43">
        <v>7933231.54</v>
      </c>
      <c r="C36" s="44">
        <v>11054858.34</v>
      </c>
      <c r="D36" s="44">
        <v>7034643.54</v>
      </c>
      <c r="E36" s="44">
        <v>504780</v>
      </c>
      <c r="F36" s="44">
        <v>1027944.28</v>
      </c>
      <c r="G36" s="44">
        <v>10886500</v>
      </c>
      <c r="H36" s="101">
        <v>0</v>
      </c>
      <c r="I36" s="45">
        <f>B36+C36+D36+E36+F36+G36</f>
        <v>38441957.700000003</v>
      </c>
    </row>
    <row r="37" spans="1:10" x14ac:dyDescent="0.25">
      <c r="A37" s="46" t="s">
        <v>109</v>
      </c>
      <c r="B37" s="47">
        <v>0</v>
      </c>
      <c r="C37" s="47">
        <v>0</v>
      </c>
      <c r="D37" s="47">
        <v>0</v>
      </c>
      <c r="E37" s="48">
        <v>0</v>
      </c>
      <c r="F37" s="49"/>
      <c r="G37" s="47">
        <v>0</v>
      </c>
      <c r="H37" s="133">
        <v>1205117.25</v>
      </c>
      <c r="I37" s="55">
        <f>B37+C37+D37+E37+F37+G37+H37</f>
        <v>1205117.25</v>
      </c>
    </row>
    <row r="38" spans="1:10" x14ac:dyDescent="0.25">
      <c r="A38" s="42" t="s">
        <v>110</v>
      </c>
      <c r="B38" s="47">
        <v>0</v>
      </c>
      <c r="C38" s="47"/>
      <c r="D38" s="47">
        <v>0</v>
      </c>
      <c r="E38" s="47">
        <v>0</v>
      </c>
      <c r="F38" s="47">
        <v>0</v>
      </c>
      <c r="G38" s="47">
        <v>0</v>
      </c>
      <c r="H38" s="41" t="s">
        <v>108</v>
      </c>
      <c r="I38" s="51" t="s">
        <v>111</v>
      </c>
    </row>
    <row r="39" spans="1:10" x14ac:dyDescent="0.25">
      <c r="A39" s="46" t="s">
        <v>112</v>
      </c>
      <c r="B39" s="47">
        <v>0</v>
      </c>
      <c r="C39" s="52"/>
      <c r="D39" s="47">
        <v>0</v>
      </c>
      <c r="E39" s="47">
        <v>0</v>
      </c>
      <c r="F39" s="47">
        <v>0</v>
      </c>
      <c r="G39" s="47">
        <v>0</v>
      </c>
      <c r="H39" s="41"/>
      <c r="I39" s="51" t="s">
        <v>111</v>
      </c>
    </row>
    <row r="40" spans="1:10" x14ac:dyDescent="0.25">
      <c r="A40" s="46" t="s">
        <v>113</v>
      </c>
      <c r="B40" s="47">
        <v>0</v>
      </c>
      <c r="C40" s="47">
        <v>0</v>
      </c>
      <c r="D40" s="47">
        <v>0</v>
      </c>
      <c r="E40" s="47">
        <v>0</v>
      </c>
      <c r="F40" s="47">
        <v>0</v>
      </c>
      <c r="G40" s="47">
        <v>0</v>
      </c>
      <c r="H40" s="41" t="s">
        <v>108</v>
      </c>
      <c r="I40" s="50"/>
    </row>
    <row r="41" spans="1:10" x14ac:dyDescent="0.25">
      <c r="A41" s="46" t="s">
        <v>4</v>
      </c>
      <c r="B41" s="47">
        <v>0</v>
      </c>
      <c r="C41" s="47">
        <v>0</v>
      </c>
      <c r="D41" s="47">
        <v>0</v>
      </c>
      <c r="E41" s="47">
        <v>0</v>
      </c>
      <c r="F41" s="47">
        <v>0</v>
      </c>
      <c r="G41" s="47">
        <v>0</v>
      </c>
      <c r="H41" s="41" t="s">
        <v>108</v>
      </c>
      <c r="I41" s="50" t="s">
        <v>111</v>
      </c>
    </row>
    <row r="42" spans="1:10" x14ac:dyDescent="0.25">
      <c r="A42" s="46" t="s">
        <v>114</v>
      </c>
      <c r="B42" s="53">
        <f>+B36+B37+B38+B39+B40+B41</f>
        <v>7933231.54</v>
      </c>
      <c r="C42" s="54">
        <v>11054858.34</v>
      </c>
      <c r="D42" s="53">
        <f>+D36+D37+D38+D39+D40+D41</f>
        <v>7034643.54</v>
      </c>
      <c r="E42" s="44">
        <f>+E36+E37+E38+E39+E40+E41</f>
        <v>504780</v>
      </c>
      <c r="F42" s="53">
        <f>+F36+F37+F38+F39+F40+F41</f>
        <v>1027944.28</v>
      </c>
      <c r="G42" s="53">
        <f>+G36+G37+G38+G39+G40+G41</f>
        <v>10886500</v>
      </c>
      <c r="H42" s="104">
        <v>1205117.5</v>
      </c>
      <c r="I42" s="55">
        <f>SUM(B42:H42)</f>
        <v>39647075.200000003</v>
      </c>
      <c r="J42" s="129"/>
    </row>
    <row r="43" spans="1:10" x14ac:dyDescent="0.25">
      <c r="A43" s="46"/>
      <c r="B43" s="47"/>
      <c r="C43" s="47"/>
      <c r="D43" s="47"/>
      <c r="E43" s="47"/>
      <c r="F43" s="47"/>
      <c r="G43" s="47"/>
      <c r="H43" s="41" t="s">
        <v>108</v>
      </c>
      <c r="I43" s="50"/>
    </row>
    <row r="44" spans="1:10" ht="23.25" x14ac:dyDescent="0.25">
      <c r="A44" s="42" t="s">
        <v>115</v>
      </c>
      <c r="B44" s="47"/>
      <c r="C44" s="47">
        <v>442194.34</v>
      </c>
      <c r="D44" s="56">
        <v>293110.15000000002</v>
      </c>
      <c r="E44" s="56">
        <v>124253.28</v>
      </c>
      <c r="F44" s="56">
        <v>254935.91</v>
      </c>
      <c r="G44" s="56">
        <v>3396147.22</v>
      </c>
      <c r="H44" s="41" t="s">
        <v>108</v>
      </c>
      <c r="I44" s="103">
        <f>B44+C44+D44+E44+F44+G44</f>
        <v>4510640.9000000004</v>
      </c>
    </row>
    <row r="45" spans="1:10" x14ac:dyDescent="0.25">
      <c r="A45" s="46" t="s">
        <v>116</v>
      </c>
      <c r="B45" s="47"/>
      <c r="C45" s="47">
        <v>110548.58</v>
      </c>
      <c r="D45" s="47">
        <v>70346.44</v>
      </c>
      <c r="E45" s="57">
        <v>25239</v>
      </c>
      <c r="F45" s="47">
        <v>51397.21</v>
      </c>
      <c r="G45" s="47">
        <v>544325</v>
      </c>
      <c r="H45" s="41" t="s">
        <v>108</v>
      </c>
      <c r="I45" s="103">
        <f>B45+C45+D45+E45+F45+G45</f>
        <v>801856.23</v>
      </c>
    </row>
    <row r="46" spans="1:10" x14ac:dyDescent="0.25">
      <c r="A46" s="46" t="s">
        <v>112</v>
      </c>
      <c r="B46" s="47">
        <v>0</v>
      </c>
      <c r="C46" s="47">
        <v>0</v>
      </c>
      <c r="D46" s="47">
        <v>0</v>
      </c>
      <c r="E46" s="47">
        <v>0</v>
      </c>
      <c r="F46" s="47">
        <v>0</v>
      </c>
      <c r="G46" s="47">
        <v>0</v>
      </c>
      <c r="H46" s="41" t="s">
        <v>108</v>
      </c>
      <c r="I46" s="50" t="s">
        <v>111</v>
      </c>
    </row>
    <row r="47" spans="1:10" x14ac:dyDescent="0.25">
      <c r="A47" s="42" t="s">
        <v>114</v>
      </c>
      <c r="B47" s="53">
        <v>0</v>
      </c>
      <c r="C47" s="53">
        <f>SUM(C44+C45+C46)</f>
        <v>552742.92000000004</v>
      </c>
      <c r="D47" s="53">
        <f>D44+D45</f>
        <v>363456.59</v>
      </c>
      <c r="E47" s="58">
        <f>E44+E45</f>
        <v>149492.28</v>
      </c>
      <c r="F47" s="53">
        <f>SUM(F44+F45+F46)</f>
        <v>306333.12</v>
      </c>
      <c r="G47" s="53">
        <f>SUM(G44+G45+G46)</f>
        <v>3940472.22</v>
      </c>
      <c r="H47" s="41" t="s">
        <v>108</v>
      </c>
      <c r="I47" s="55">
        <f>C47+D47+E47+F47+G47</f>
        <v>5312497.1300000008</v>
      </c>
    </row>
    <row r="48" spans="1:10" ht="24.75" x14ac:dyDescent="0.35">
      <c r="A48" s="59" t="s">
        <v>214</v>
      </c>
      <c r="B48" s="53">
        <f>SUM(B42-B47)</f>
        <v>7933231.54</v>
      </c>
      <c r="C48" s="53">
        <f>SUM(C42-C44-C45-C46)</f>
        <v>10502115.42</v>
      </c>
      <c r="D48" s="53">
        <f>SUM(D42-D47)</f>
        <v>6671186.9500000002</v>
      </c>
      <c r="E48" s="53">
        <f>SUM(E42-E47)</f>
        <v>355287.72</v>
      </c>
      <c r="F48" s="53">
        <f>SUM(F42-F47)</f>
        <v>721611.16</v>
      </c>
      <c r="G48" s="53">
        <f>SUM(G42-G47)</f>
        <v>6946027.7799999993</v>
      </c>
      <c r="H48" s="102">
        <v>1205117.5</v>
      </c>
      <c r="I48" s="60">
        <f>SUM(B48:H48)</f>
        <v>34334578.07</v>
      </c>
    </row>
    <row r="49" spans="1:8" x14ac:dyDescent="0.25">
      <c r="A49" s="26"/>
      <c r="B49" s="26"/>
      <c r="C49" s="26"/>
      <c r="D49" s="61"/>
      <c r="E49" s="61"/>
      <c r="F49" s="61"/>
      <c r="G49" s="26"/>
    </row>
    <row r="50" spans="1:8" x14ac:dyDescent="0.25">
      <c r="A50" s="26"/>
      <c r="B50" s="26"/>
      <c r="C50" s="26"/>
      <c r="D50" s="26"/>
      <c r="E50" s="26"/>
      <c r="F50" s="26"/>
      <c r="G50" s="26"/>
    </row>
    <row r="51" spans="1:8" x14ac:dyDescent="0.25">
      <c r="A51" s="26"/>
      <c r="B51" s="26"/>
      <c r="C51" s="26"/>
      <c r="D51" s="26"/>
      <c r="E51" s="26"/>
      <c r="F51" s="26"/>
      <c r="G51" s="26"/>
    </row>
    <row r="52" spans="1:8" x14ac:dyDescent="0.25">
      <c r="A52" s="32" t="s">
        <v>117</v>
      </c>
      <c r="B52" s="38"/>
      <c r="C52" s="26"/>
      <c r="D52" s="26"/>
      <c r="E52" s="26"/>
      <c r="F52" s="26"/>
      <c r="G52" s="26"/>
    </row>
    <row r="53" spans="1:8" x14ac:dyDescent="0.25">
      <c r="A53" s="26" t="s">
        <v>171</v>
      </c>
      <c r="B53" s="26"/>
      <c r="C53" s="26"/>
      <c r="D53" s="26"/>
      <c r="E53" s="26"/>
      <c r="F53" s="26"/>
      <c r="G53" s="62"/>
    </row>
    <row r="54" spans="1:8" x14ac:dyDescent="0.25">
      <c r="A54" s="26" t="s">
        <v>92</v>
      </c>
      <c r="B54" s="26"/>
      <c r="C54" s="26"/>
      <c r="D54" s="63">
        <v>2023</v>
      </c>
      <c r="E54" s="63">
        <v>2022</v>
      </c>
      <c r="F54" s="26"/>
      <c r="G54" s="26"/>
      <c r="H54" s="64"/>
    </row>
    <row r="55" spans="1:8" x14ac:dyDescent="0.25">
      <c r="A55" s="26" t="s">
        <v>273</v>
      </c>
      <c r="B55" s="26"/>
      <c r="C55" s="26"/>
      <c r="D55" s="66">
        <v>1236562.1399999999</v>
      </c>
      <c r="E55" s="63"/>
      <c r="F55" s="26"/>
      <c r="G55" s="26"/>
      <c r="H55" s="64"/>
    </row>
    <row r="56" spans="1:8" ht="16.5" x14ac:dyDescent="0.35">
      <c r="A56" s="25" t="s">
        <v>96</v>
      </c>
      <c r="B56" s="26"/>
      <c r="C56" s="26"/>
      <c r="D56" s="65">
        <v>1236562.1399999999</v>
      </c>
      <c r="E56" s="65">
        <v>424324</v>
      </c>
      <c r="H56" s="65"/>
    </row>
    <row r="57" spans="1:8" ht="16.5" x14ac:dyDescent="0.35">
      <c r="A57" s="25"/>
      <c r="B57" s="26"/>
      <c r="C57" s="26"/>
      <c r="D57" s="65"/>
      <c r="E57" s="65"/>
      <c r="H57" s="65"/>
    </row>
    <row r="58" spans="1:8" x14ac:dyDescent="0.25">
      <c r="A58" s="32" t="s">
        <v>291</v>
      </c>
      <c r="B58" s="38"/>
      <c r="C58" s="38"/>
      <c r="D58" s="38"/>
      <c r="E58" s="26"/>
      <c r="F58" s="26"/>
      <c r="G58" s="26"/>
    </row>
    <row r="59" spans="1:8" x14ac:dyDescent="0.25">
      <c r="A59" s="26" t="s">
        <v>199</v>
      </c>
      <c r="B59" s="26"/>
      <c r="C59" s="26"/>
      <c r="D59" s="26"/>
      <c r="E59" s="26"/>
      <c r="F59" s="26"/>
      <c r="G59" s="26"/>
    </row>
    <row r="60" spans="1:8" x14ac:dyDescent="0.25">
      <c r="A60" s="26" t="s">
        <v>118</v>
      </c>
      <c r="B60" s="26"/>
      <c r="C60" s="26"/>
      <c r="D60" s="67">
        <v>2023</v>
      </c>
      <c r="E60" s="67">
        <v>2022</v>
      </c>
      <c r="F60" s="26"/>
      <c r="G60" s="26"/>
    </row>
    <row r="61" spans="1:8" x14ac:dyDescent="0.25">
      <c r="A61" s="26" t="s">
        <v>0</v>
      </c>
      <c r="B61" s="26"/>
      <c r="C61" s="26"/>
      <c r="D61" s="68">
        <v>5604988.0700000003</v>
      </c>
      <c r="E61" s="68">
        <v>5604988.0700000003</v>
      </c>
      <c r="F61" s="26"/>
      <c r="G61" s="26"/>
    </row>
    <row r="62" spans="1:8" x14ac:dyDescent="0.25">
      <c r="A62" s="26" t="s">
        <v>119</v>
      </c>
      <c r="B62" s="26"/>
      <c r="C62" s="26"/>
      <c r="D62" s="68">
        <f>+'[1]Est. de Rendimiento Fin'!C25</f>
        <v>8080326.9000000004</v>
      </c>
      <c r="E62" s="68">
        <v>4310278.6100000003</v>
      </c>
      <c r="F62" s="26"/>
      <c r="G62" s="26"/>
    </row>
    <row r="63" spans="1:8" x14ac:dyDescent="0.25">
      <c r="A63" s="26" t="s">
        <v>1</v>
      </c>
      <c r="B63" s="26"/>
      <c r="C63" s="26"/>
      <c r="D63" s="34">
        <f>32227269.43-D64</f>
        <v>31822801.219999999</v>
      </c>
      <c r="E63" s="34">
        <v>32025583.489999998</v>
      </c>
      <c r="F63" s="26"/>
      <c r="G63" s="26"/>
    </row>
    <row r="64" spans="1:8" x14ac:dyDescent="0.25">
      <c r="A64" s="26" t="s">
        <v>120</v>
      </c>
      <c r="B64" s="26"/>
      <c r="C64" s="26"/>
      <c r="D64" s="34">
        <v>404468.21</v>
      </c>
      <c r="E64" s="34">
        <v>200789.61</v>
      </c>
      <c r="F64" s="26"/>
      <c r="G64" s="26"/>
    </row>
    <row r="65" spans="1:7" x14ac:dyDescent="0.25">
      <c r="A65" s="26" t="s">
        <v>121</v>
      </c>
      <c r="B65" s="26"/>
      <c r="C65" s="26"/>
      <c r="D65" s="30">
        <f>+D61+D62+D63+D64</f>
        <v>45912584.399999999</v>
      </c>
      <c r="E65" s="30">
        <v>42141639.780000001</v>
      </c>
      <c r="F65" s="26"/>
      <c r="G65" s="26"/>
    </row>
    <row r="66" spans="1:7" x14ac:dyDescent="0.25">
      <c r="G66" s="26"/>
    </row>
    <row r="67" spans="1:7" x14ac:dyDescent="0.25">
      <c r="A67" s="67" t="s">
        <v>304</v>
      </c>
      <c r="B67" s="67"/>
      <c r="C67" s="67"/>
      <c r="D67" s="67"/>
      <c r="E67" s="67"/>
      <c r="G67" s="26"/>
    </row>
    <row r="68" spans="1:7" x14ac:dyDescent="0.25">
      <c r="A68" s="67" t="s">
        <v>302</v>
      </c>
      <c r="B68" s="67"/>
      <c r="C68" s="67"/>
      <c r="D68" s="67"/>
      <c r="E68" s="67"/>
      <c r="G68" s="26"/>
    </row>
    <row r="69" spans="1:7" x14ac:dyDescent="0.25">
      <c r="G69" s="26"/>
    </row>
    <row r="70" spans="1:7" x14ac:dyDescent="0.25">
      <c r="A70" s="25" t="s">
        <v>3</v>
      </c>
      <c r="B70" s="26"/>
      <c r="C70" s="26"/>
      <c r="D70" s="26"/>
      <c r="E70" s="26"/>
      <c r="F70" s="26"/>
      <c r="G70" s="26"/>
    </row>
    <row r="71" spans="1:7" x14ac:dyDescent="0.25">
      <c r="A71" s="26"/>
      <c r="B71" s="26"/>
      <c r="C71" s="26"/>
      <c r="D71" s="26"/>
      <c r="E71" s="26"/>
      <c r="F71" s="26"/>
      <c r="G71" s="26"/>
    </row>
    <row r="72" spans="1:7" x14ac:dyDescent="0.25">
      <c r="A72" s="32" t="s">
        <v>292</v>
      </c>
      <c r="B72" s="38"/>
      <c r="C72" s="26"/>
      <c r="D72" s="26"/>
      <c r="E72" s="26"/>
      <c r="F72" s="26"/>
      <c r="G72" s="26"/>
    </row>
    <row r="73" spans="1:7" x14ac:dyDescent="0.25">
      <c r="A73" s="26" t="s">
        <v>201</v>
      </c>
      <c r="B73" s="26"/>
      <c r="C73" s="26"/>
      <c r="D73" s="26"/>
      <c r="E73" s="26"/>
      <c r="F73" s="26"/>
      <c r="G73" s="26"/>
    </row>
    <row r="74" spans="1:7" x14ac:dyDescent="0.25">
      <c r="A74" s="26" t="s">
        <v>92</v>
      </c>
      <c r="B74" s="26"/>
      <c r="C74" s="26"/>
      <c r="D74" s="63">
        <v>2023</v>
      </c>
      <c r="E74" s="63">
        <v>2022</v>
      </c>
      <c r="F74" s="26"/>
      <c r="G74" s="26"/>
    </row>
    <row r="75" spans="1:7" x14ac:dyDescent="0.25">
      <c r="A75" s="26" t="s">
        <v>122</v>
      </c>
      <c r="B75" s="26"/>
      <c r="C75" s="26"/>
      <c r="D75" s="69">
        <v>52800</v>
      </c>
      <c r="E75" s="69">
        <v>48450</v>
      </c>
      <c r="F75" s="26"/>
      <c r="G75" s="26"/>
    </row>
    <row r="76" spans="1:7" x14ac:dyDescent="0.25">
      <c r="A76" s="26" t="s">
        <v>123</v>
      </c>
      <c r="B76" s="26"/>
      <c r="C76" s="26"/>
      <c r="D76" s="71">
        <v>5400</v>
      </c>
      <c r="E76" s="71">
        <v>11000</v>
      </c>
      <c r="F76" s="70"/>
      <c r="G76" s="26"/>
    </row>
    <row r="77" spans="1:7" x14ac:dyDescent="0.25">
      <c r="A77" s="26"/>
      <c r="B77" s="26"/>
      <c r="C77" s="26"/>
      <c r="D77" s="72">
        <v>58200</v>
      </c>
      <c r="E77" s="72">
        <v>59450</v>
      </c>
      <c r="F77" s="26"/>
      <c r="G77" s="26"/>
    </row>
    <row r="78" spans="1:7" x14ac:dyDescent="0.25">
      <c r="A78" s="26"/>
      <c r="B78" s="26"/>
      <c r="C78" s="26"/>
      <c r="D78" s="72"/>
      <c r="E78" s="72"/>
      <c r="F78" s="26"/>
      <c r="G78" s="26"/>
    </row>
    <row r="79" spans="1:7" x14ac:dyDescent="0.25">
      <c r="A79" s="25" t="s">
        <v>293</v>
      </c>
      <c r="B79" s="26"/>
      <c r="C79" s="26"/>
      <c r="D79" s="26"/>
      <c r="E79" s="26"/>
      <c r="F79" s="26"/>
      <c r="G79" s="26"/>
    </row>
    <row r="80" spans="1:7" x14ac:dyDescent="0.25">
      <c r="A80" s="26" t="s">
        <v>200</v>
      </c>
      <c r="B80" s="26"/>
      <c r="C80" s="26"/>
      <c r="D80" s="26"/>
      <c r="E80" s="26"/>
      <c r="F80" s="26"/>
      <c r="G80" s="26"/>
    </row>
    <row r="81" spans="1:7" x14ac:dyDescent="0.25">
      <c r="A81" s="26" t="s">
        <v>92</v>
      </c>
      <c r="B81" s="26"/>
      <c r="C81" s="26"/>
      <c r="D81" s="63">
        <v>2023</v>
      </c>
      <c r="E81" s="63">
        <v>2022</v>
      </c>
      <c r="F81" s="26"/>
      <c r="G81" s="26"/>
    </row>
    <row r="82" spans="1:7" x14ac:dyDescent="0.25">
      <c r="A82" s="26" t="s">
        <v>124</v>
      </c>
      <c r="B82" s="26"/>
      <c r="C82" s="26"/>
      <c r="D82" s="68">
        <v>0</v>
      </c>
      <c r="E82" s="68">
        <v>12000</v>
      </c>
      <c r="F82" s="26"/>
      <c r="G82" s="26"/>
    </row>
    <row r="83" spans="1:7" x14ac:dyDescent="0.25">
      <c r="A83" s="26" t="s">
        <v>125</v>
      </c>
      <c r="B83" s="26"/>
      <c r="C83" s="26"/>
      <c r="D83" s="71">
        <v>14075</v>
      </c>
      <c r="E83" s="29">
        <v>0</v>
      </c>
      <c r="F83" s="70"/>
      <c r="G83" s="26"/>
    </row>
    <row r="84" spans="1:7" x14ac:dyDescent="0.25">
      <c r="A84" s="26" t="s">
        <v>126</v>
      </c>
      <c r="B84" s="26"/>
      <c r="C84" s="26"/>
      <c r="D84" s="36" t="s">
        <v>5</v>
      </c>
      <c r="E84" s="36" t="s">
        <v>5</v>
      </c>
      <c r="F84" s="70"/>
      <c r="G84" s="26"/>
    </row>
    <row r="85" spans="1:7" ht="16.5" x14ac:dyDescent="0.35">
      <c r="A85" s="26"/>
      <c r="B85" s="26"/>
      <c r="C85" s="26"/>
      <c r="D85" s="73">
        <v>14075</v>
      </c>
      <c r="E85" s="73">
        <v>12000</v>
      </c>
      <c r="F85" s="26"/>
      <c r="G85" s="26"/>
    </row>
    <row r="86" spans="1:7" ht="17.25" x14ac:dyDescent="0.4">
      <c r="A86" s="26"/>
      <c r="B86" s="26"/>
      <c r="C86" s="26"/>
      <c r="D86" s="74"/>
      <c r="E86" s="74"/>
      <c r="F86" s="26"/>
      <c r="G86" s="26"/>
    </row>
    <row r="87" spans="1:7" x14ac:dyDescent="0.25">
      <c r="A87" s="25" t="s">
        <v>294</v>
      </c>
      <c r="B87" s="26"/>
      <c r="C87" s="26"/>
      <c r="D87" s="26"/>
      <c r="E87" s="26"/>
      <c r="F87" s="26"/>
      <c r="G87" s="26"/>
    </row>
    <row r="88" spans="1:7" x14ac:dyDescent="0.25">
      <c r="A88" s="26" t="s">
        <v>200</v>
      </c>
      <c r="B88" s="26"/>
      <c r="C88" s="26"/>
      <c r="D88" s="26"/>
      <c r="E88" s="26"/>
      <c r="F88" s="26"/>
      <c r="G88" s="26"/>
    </row>
    <row r="89" spans="1:7" x14ac:dyDescent="0.25">
      <c r="A89" s="26" t="s">
        <v>92</v>
      </c>
      <c r="B89" s="26"/>
      <c r="C89" s="26"/>
      <c r="D89" s="63">
        <v>2023</v>
      </c>
      <c r="E89" s="63">
        <v>2022</v>
      </c>
      <c r="F89" s="26"/>
      <c r="G89" s="26"/>
    </row>
    <row r="90" spans="1:7" ht="17.25" x14ac:dyDescent="0.4">
      <c r="A90" s="26" t="s">
        <v>127</v>
      </c>
      <c r="B90" s="26"/>
      <c r="C90" s="26"/>
      <c r="D90" s="73">
        <v>2000</v>
      </c>
      <c r="E90" s="74">
        <v>0</v>
      </c>
      <c r="F90" s="26"/>
      <c r="G90" s="26"/>
    </row>
    <row r="91" spans="1:7" ht="16.5" x14ac:dyDescent="0.35">
      <c r="A91" s="26"/>
      <c r="B91" s="25" t="s">
        <v>96</v>
      </c>
      <c r="C91" s="26"/>
      <c r="D91" s="73">
        <v>2000</v>
      </c>
      <c r="E91" s="73">
        <v>0</v>
      </c>
      <c r="F91" s="26"/>
      <c r="G91" s="26"/>
    </row>
    <row r="92" spans="1:7" ht="16.5" x14ac:dyDescent="0.35">
      <c r="A92" s="26"/>
      <c r="B92" s="25"/>
      <c r="C92" s="26"/>
      <c r="D92" s="73"/>
      <c r="E92" s="73"/>
      <c r="F92" s="26"/>
      <c r="G92" s="26"/>
    </row>
    <row r="93" spans="1:7" x14ac:dyDescent="0.25">
      <c r="A93" s="32" t="s">
        <v>295</v>
      </c>
      <c r="B93" s="38"/>
      <c r="C93" s="38"/>
      <c r="D93" s="26"/>
      <c r="E93" s="26"/>
      <c r="F93" s="26"/>
      <c r="G93" s="26"/>
    </row>
    <row r="94" spans="1:7" x14ac:dyDescent="0.25">
      <c r="A94" s="26" t="s">
        <v>166</v>
      </c>
      <c r="B94" s="26"/>
      <c r="C94" s="26"/>
      <c r="D94" s="26"/>
      <c r="E94" s="26"/>
      <c r="F94" s="26"/>
      <c r="G94" s="26"/>
    </row>
    <row r="95" spans="1:7" x14ac:dyDescent="0.25">
      <c r="A95" s="26" t="s">
        <v>92</v>
      </c>
      <c r="B95" s="26"/>
      <c r="C95" s="26"/>
      <c r="D95" s="63">
        <v>2023</v>
      </c>
      <c r="E95" s="63">
        <v>2022</v>
      </c>
      <c r="F95" s="26"/>
      <c r="G95" s="26"/>
    </row>
    <row r="96" spans="1:7" x14ac:dyDescent="0.25">
      <c r="A96" s="26" t="s">
        <v>128</v>
      </c>
      <c r="B96" s="26"/>
      <c r="C96" s="26"/>
      <c r="D96" s="68">
        <v>7707396</v>
      </c>
      <c r="E96" s="68">
        <v>7012930.4400000004</v>
      </c>
      <c r="F96" s="62"/>
      <c r="G96" s="75"/>
    </row>
    <row r="97" spans="1:9" x14ac:dyDescent="0.25">
      <c r="A97" s="26" t="s">
        <v>129</v>
      </c>
      <c r="B97" s="26"/>
      <c r="C97" s="26"/>
      <c r="D97" s="68">
        <v>4384488</v>
      </c>
      <c r="E97" s="68">
        <v>4925959</v>
      </c>
      <c r="F97" s="26"/>
      <c r="G97" s="26"/>
    </row>
    <row r="98" spans="1:9" x14ac:dyDescent="0.25">
      <c r="A98" s="26" t="s">
        <v>167</v>
      </c>
      <c r="B98" s="26"/>
      <c r="C98" s="26"/>
      <c r="D98" s="68">
        <f>4796494.23-300000</f>
        <v>4496494.2300000004</v>
      </c>
      <c r="E98" s="90">
        <v>1000000</v>
      </c>
      <c r="F98" s="26"/>
      <c r="G98" s="75"/>
      <c r="I98" s="139"/>
    </row>
    <row r="99" spans="1:9" x14ac:dyDescent="0.25">
      <c r="A99" s="26" t="s">
        <v>303</v>
      </c>
      <c r="B99" s="26"/>
      <c r="C99" s="26"/>
      <c r="D99" s="68">
        <v>300000</v>
      </c>
      <c r="E99" s="140" t="s">
        <v>5</v>
      </c>
      <c r="F99" s="26"/>
      <c r="G99" s="75"/>
      <c r="I99" s="139"/>
    </row>
    <row r="100" spans="1:9" x14ac:dyDescent="0.25">
      <c r="A100" s="26" t="s">
        <v>168</v>
      </c>
      <c r="B100" s="26"/>
      <c r="C100" s="26"/>
      <c r="D100" s="68">
        <v>422550.25</v>
      </c>
      <c r="E100" s="76">
        <v>1648061.84</v>
      </c>
      <c r="F100" s="26"/>
      <c r="G100" s="26"/>
      <c r="I100" s="139"/>
    </row>
    <row r="101" spans="1:9" x14ac:dyDescent="0.25">
      <c r="A101" s="25"/>
      <c r="B101" s="26"/>
      <c r="C101" s="26"/>
      <c r="D101" s="77">
        <f>+D96+D97+D98+D99+D100</f>
        <v>17310928.48</v>
      </c>
      <c r="E101" s="77">
        <v>14586951.58</v>
      </c>
      <c r="F101" s="62"/>
      <c r="G101" s="96"/>
      <c r="I101" s="139"/>
    </row>
    <row r="102" spans="1:9" x14ac:dyDescent="0.25">
      <c r="A102" s="26"/>
      <c r="B102" s="26"/>
      <c r="C102" s="26"/>
      <c r="D102" s="36"/>
      <c r="E102" s="36"/>
      <c r="F102" s="26"/>
      <c r="G102" s="26"/>
    </row>
    <row r="103" spans="1:9" x14ac:dyDescent="0.25">
      <c r="A103" s="32" t="s">
        <v>296</v>
      </c>
      <c r="B103" s="38"/>
      <c r="C103" s="38"/>
      <c r="D103" s="38"/>
      <c r="E103" s="26"/>
      <c r="F103" s="26"/>
      <c r="G103" s="26"/>
    </row>
    <row r="104" spans="1:9" x14ac:dyDescent="0.25">
      <c r="A104" s="26" t="s">
        <v>169</v>
      </c>
      <c r="B104" s="26"/>
      <c r="C104" s="26"/>
      <c r="D104" s="26"/>
      <c r="E104" s="26"/>
      <c r="F104" s="26"/>
    </row>
    <row r="105" spans="1:9" x14ac:dyDescent="0.25">
      <c r="A105" s="26" t="s">
        <v>130</v>
      </c>
      <c r="B105" s="26"/>
      <c r="C105" s="26"/>
      <c r="D105" s="63">
        <v>2023</v>
      </c>
      <c r="E105" s="63">
        <v>2022</v>
      </c>
      <c r="F105" s="26"/>
      <c r="H105" s="128"/>
    </row>
    <row r="106" spans="1:9" x14ac:dyDescent="0.25">
      <c r="A106" s="26" t="s">
        <v>131</v>
      </c>
      <c r="B106" s="26"/>
      <c r="C106" s="26"/>
      <c r="D106" s="69">
        <v>2432123.9300000002</v>
      </c>
      <c r="E106" s="69">
        <v>2267739.38</v>
      </c>
      <c r="F106" s="78"/>
    </row>
    <row r="107" spans="1:9" x14ac:dyDescent="0.25">
      <c r="A107" s="79" t="s">
        <v>132</v>
      </c>
      <c r="B107" s="79"/>
      <c r="C107" s="79"/>
      <c r="D107" s="69">
        <v>133100</v>
      </c>
      <c r="E107" s="69">
        <v>108334</v>
      </c>
      <c r="F107" s="80"/>
    </row>
    <row r="108" spans="1:9" x14ac:dyDescent="0.25">
      <c r="A108" s="26" t="s">
        <v>133</v>
      </c>
      <c r="B108" s="26"/>
      <c r="C108" s="26"/>
      <c r="D108" s="69">
        <v>76904.31</v>
      </c>
      <c r="E108" s="69">
        <v>73304.47</v>
      </c>
      <c r="F108" s="80"/>
    </row>
    <row r="109" spans="1:9" x14ac:dyDescent="0.25">
      <c r="A109" s="26" t="s">
        <v>134</v>
      </c>
      <c r="B109" s="26"/>
      <c r="C109" s="26"/>
      <c r="D109" s="69">
        <v>13199.3</v>
      </c>
      <c r="E109" s="69">
        <v>0</v>
      </c>
      <c r="F109" s="80"/>
      <c r="H109" s="26"/>
      <c r="I109" s="81"/>
    </row>
    <row r="110" spans="1:9" x14ac:dyDescent="0.25">
      <c r="A110" s="26" t="s">
        <v>135</v>
      </c>
      <c r="B110" s="26"/>
      <c r="C110" s="26"/>
      <c r="D110" s="69">
        <v>90000</v>
      </c>
      <c r="E110" s="69">
        <v>90000</v>
      </c>
      <c r="F110" s="62"/>
    </row>
    <row r="111" spans="1:9" x14ac:dyDescent="0.25">
      <c r="A111" s="26" t="s">
        <v>136</v>
      </c>
      <c r="B111" s="26"/>
      <c r="C111" s="26"/>
      <c r="D111" s="69">
        <v>38365.94</v>
      </c>
      <c r="E111" s="69">
        <v>23046.97</v>
      </c>
      <c r="F111" s="62"/>
    </row>
    <row r="112" spans="1:9" x14ac:dyDescent="0.25">
      <c r="A112" s="26" t="s">
        <v>137</v>
      </c>
      <c r="B112" s="26"/>
      <c r="C112" s="26"/>
      <c r="D112" s="69">
        <v>42778.04</v>
      </c>
      <c r="E112" s="69">
        <v>0</v>
      </c>
      <c r="F112" s="62"/>
    </row>
    <row r="113" spans="1:8" x14ac:dyDescent="0.25">
      <c r="A113" s="26" t="s">
        <v>272</v>
      </c>
      <c r="B113" s="26"/>
      <c r="C113" s="26"/>
      <c r="D113" s="69">
        <v>1752573.79</v>
      </c>
      <c r="E113" s="69">
        <v>2089739.61</v>
      </c>
      <c r="F113" s="62"/>
    </row>
    <row r="114" spans="1:8" x14ac:dyDescent="0.25">
      <c r="A114" s="26" t="s">
        <v>138</v>
      </c>
      <c r="B114" s="26"/>
      <c r="C114" s="26"/>
      <c r="D114" s="69">
        <v>48900</v>
      </c>
      <c r="E114" s="69">
        <v>100088.58</v>
      </c>
      <c r="F114" s="62"/>
    </row>
    <row r="115" spans="1:8" x14ac:dyDescent="0.25">
      <c r="A115" s="26" t="s">
        <v>266</v>
      </c>
      <c r="B115" s="26"/>
      <c r="C115" s="26"/>
      <c r="D115" s="69">
        <v>114695.52</v>
      </c>
      <c r="E115" s="69">
        <v>142349.18</v>
      </c>
      <c r="F115" s="80"/>
    </row>
    <row r="116" spans="1:8" x14ac:dyDescent="0.25">
      <c r="A116" s="26" t="s">
        <v>267</v>
      </c>
      <c r="B116" s="26"/>
      <c r="C116" s="26"/>
      <c r="D116" s="69">
        <v>112857.02</v>
      </c>
      <c r="E116" s="69">
        <v>99781.07</v>
      </c>
      <c r="F116" s="80"/>
      <c r="G116" s="97"/>
      <c r="H116" s="64"/>
    </row>
    <row r="117" spans="1:8" x14ac:dyDescent="0.25">
      <c r="A117" s="26" t="s">
        <v>216</v>
      </c>
      <c r="B117" s="26"/>
      <c r="C117" s="26"/>
      <c r="D117" s="69">
        <v>217000</v>
      </c>
      <c r="E117" s="69"/>
      <c r="F117" s="80"/>
      <c r="G117" s="26"/>
    </row>
    <row r="118" spans="1:8" x14ac:dyDescent="0.25">
      <c r="A118" s="26" t="s">
        <v>268</v>
      </c>
      <c r="B118" s="26"/>
      <c r="C118" s="26"/>
      <c r="D118" s="69">
        <v>21412.31</v>
      </c>
      <c r="E118" s="69">
        <v>29194.5</v>
      </c>
      <c r="F118" s="80"/>
      <c r="G118" s="26"/>
    </row>
    <row r="119" spans="1:8" x14ac:dyDescent="0.25">
      <c r="A119" s="25" t="s">
        <v>96</v>
      </c>
      <c r="B119" s="26"/>
      <c r="C119" s="26"/>
      <c r="D119" s="30">
        <v>5093910.16</v>
      </c>
      <c r="E119" s="30">
        <v>10330371.42</v>
      </c>
      <c r="G119" s="75"/>
    </row>
    <row r="120" spans="1:8" x14ac:dyDescent="0.25">
      <c r="A120" s="25"/>
      <c r="B120" s="26"/>
      <c r="C120" s="26"/>
      <c r="D120" s="26"/>
      <c r="E120" s="82"/>
      <c r="F120" s="26"/>
      <c r="G120" s="26"/>
    </row>
    <row r="121" spans="1:8" x14ac:dyDescent="0.25">
      <c r="A121" s="143" t="s">
        <v>139</v>
      </c>
      <c r="B121" s="143"/>
      <c r="C121" s="143"/>
      <c r="D121" s="143"/>
      <c r="E121" s="143"/>
      <c r="F121" s="143"/>
      <c r="G121" s="143"/>
    </row>
    <row r="122" spans="1:8" x14ac:dyDescent="0.25">
      <c r="A122" s="83" t="s">
        <v>140</v>
      </c>
      <c r="B122" s="83"/>
      <c r="C122" s="83"/>
      <c r="D122" s="83"/>
      <c r="E122" s="83"/>
      <c r="F122" s="83"/>
      <c r="G122" s="83"/>
    </row>
    <row r="123" spans="1:8" x14ac:dyDescent="0.25">
      <c r="A123" s="1" t="s">
        <v>197</v>
      </c>
      <c r="B123" s="1"/>
      <c r="C123" s="1"/>
      <c r="D123" s="1"/>
      <c r="E123" s="1"/>
      <c r="F123" s="1"/>
      <c r="G123" s="1"/>
    </row>
    <row r="124" spans="1:8" x14ac:dyDescent="0.25">
      <c r="A124" s="1" t="s">
        <v>198</v>
      </c>
      <c r="B124" s="1"/>
      <c r="C124" s="1"/>
      <c r="D124" s="1"/>
      <c r="E124" s="1"/>
      <c r="F124" s="1"/>
      <c r="G124" s="1"/>
    </row>
    <row r="125" spans="1:8" x14ac:dyDescent="0.25">
      <c r="A125" s="1"/>
      <c r="B125" s="1"/>
      <c r="C125" s="1"/>
      <c r="D125" s="1"/>
      <c r="E125" s="1"/>
      <c r="F125" s="1"/>
      <c r="G125" s="1"/>
    </row>
    <row r="126" spans="1:8" x14ac:dyDescent="0.25">
      <c r="A126" s="1"/>
      <c r="B126" s="1"/>
      <c r="C126" s="1"/>
      <c r="D126" s="1"/>
      <c r="E126" s="1"/>
      <c r="F126" s="1"/>
      <c r="G126" s="1"/>
    </row>
    <row r="127" spans="1:8" x14ac:dyDescent="0.25">
      <c r="A127" s="1"/>
      <c r="B127" s="1"/>
      <c r="C127" s="1"/>
      <c r="D127" s="1"/>
      <c r="E127" s="1"/>
      <c r="F127" s="1"/>
      <c r="G127" s="1"/>
    </row>
    <row r="128" spans="1:8" x14ac:dyDescent="0.25">
      <c r="A128" s="32" t="s">
        <v>297</v>
      </c>
      <c r="B128" s="38"/>
      <c r="C128" s="38"/>
      <c r="D128" s="38"/>
      <c r="E128" s="26"/>
      <c r="F128" s="26"/>
      <c r="G128" s="26"/>
    </row>
    <row r="129" spans="1:9" x14ac:dyDescent="0.25">
      <c r="A129" s="26" t="s">
        <v>204</v>
      </c>
      <c r="B129" s="26"/>
      <c r="C129" s="26"/>
      <c r="D129" s="26"/>
      <c r="E129" s="26"/>
      <c r="F129" s="26"/>
      <c r="G129" s="26"/>
    </row>
    <row r="130" spans="1:9" x14ac:dyDescent="0.25">
      <c r="A130" s="26" t="s">
        <v>92</v>
      </c>
      <c r="B130" s="26"/>
      <c r="C130" s="26"/>
      <c r="D130" s="63">
        <v>2023</v>
      </c>
      <c r="E130" s="63">
        <v>2022</v>
      </c>
      <c r="F130" s="26"/>
      <c r="G130" s="75"/>
    </row>
    <row r="131" spans="1:9" x14ac:dyDescent="0.25">
      <c r="A131" s="26" t="s">
        <v>217</v>
      </c>
      <c r="B131" s="26"/>
      <c r="C131" s="26"/>
      <c r="D131" s="28">
        <v>703334</v>
      </c>
      <c r="E131" s="68">
        <v>781868.02</v>
      </c>
      <c r="F131" s="26"/>
      <c r="G131" s="75"/>
    </row>
    <row r="132" spans="1:9" x14ac:dyDescent="0.25">
      <c r="A132" s="26" t="s">
        <v>218</v>
      </c>
      <c r="B132" s="26"/>
      <c r="C132" s="26"/>
      <c r="D132" s="68">
        <v>0</v>
      </c>
      <c r="E132" s="69">
        <v>790500.14</v>
      </c>
      <c r="F132" s="26"/>
      <c r="G132" s="26"/>
    </row>
    <row r="133" spans="1:9" x14ac:dyDescent="0.25">
      <c r="A133" s="26" t="s">
        <v>219</v>
      </c>
      <c r="B133" s="26"/>
      <c r="C133" s="26"/>
      <c r="D133" s="68">
        <v>131925</v>
      </c>
      <c r="E133" s="68">
        <v>21080</v>
      </c>
      <c r="F133" s="26"/>
      <c r="G133" s="75"/>
    </row>
    <row r="134" spans="1:9" x14ac:dyDescent="0.25">
      <c r="A134" s="26"/>
      <c r="B134" s="26"/>
      <c r="C134" s="26"/>
      <c r="D134" s="30">
        <f>+D131+D132+D133</f>
        <v>835259</v>
      </c>
      <c r="E134" s="30">
        <f>E131+E132+E133</f>
        <v>1593448.1600000001</v>
      </c>
      <c r="F134" s="26"/>
      <c r="G134" s="26"/>
    </row>
    <row r="135" spans="1:9" x14ac:dyDescent="0.25">
      <c r="A135" s="32" t="s">
        <v>298</v>
      </c>
      <c r="B135" s="38"/>
      <c r="C135" s="38"/>
      <c r="D135" s="38"/>
      <c r="E135" s="75"/>
      <c r="F135" s="26"/>
      <c r="G135" s="26"/>
      <c r="I135" s="84"/>
    </row>
    <row r="136" spans="1:9" x14ac:dyDescent="0.25">
      <c r="A136" s="26" t="s">
        <v>270</v>
      </c>
      <c r="B136" s="26"/>
      <c r="C136" s="26"/>
      <c r="D136" s="26"/>
      <c r="E136" s="26"/>
      <c r="F136" s="26"/>
      <c r="G136" s="26"/>
    </row>
    <row r="137" spans="1:9" x14ac:dyDescent="0.25">
      <c r="A137" s="26" t="s">
        <v>141</v>
      </c>
      <c r="B137" s="26"/>
      <c r="C137" s="26"/>
      <c r="D137" s="63">
        <v>2023</v>
      </c>
      <c r="E137" s="63">
        <v>2022</v>
      </c>
      <c r="F137" s="26"/>
      <c r="G137" s="26"/>
    </row>
    <row r="138" spans="1:9" x14ac:dyDescent="0.25">
      <c r="A138" s="26" t="s">
        <v>142</v>
      </c>
      <c r="B138" s="26"/>
      <c r="C138" s="26"/>
      <c r="D138" s="68">
        <v>958060</v>
      </c>
      <c r="E138" s="68">
        <v>1117191</v>
      </c>
      <c r="F138" s="26"/>
      <c r="G138" s="26"/>
    </row>
    <row r="139" spans="1:9" x14ac:dyDescent="0.25">
      <c r="A139" s="26" t="s">
        <v>205</v>
      </c>
      <c r="B139" s="26"/>
      <c r="C139" s="26"/>
      <c r="D139" s="68">
        <v>21120</v>
      </c>
      <c r="E139" s="68">
        <v>34350</v>
      </c>
      <c r="F139" s="26"/>
      <c r="G139" s="75"/>
    </row>
    <row r="140" spans="1:9" x14ac:dyDescent="0.25">
      <c r="A140" s="26" t="s">
        <v>143</v>
      </c>
      <c r="B140" s="26"/>
      <c r="C140" s="26"/>
      <c r="D140" s="68">
        <v>12652.5</v>
      </c>
      <c r="E140" s="68">
        <v>3797.95</v>
      </c>
      <c r="F140" s="26"/>
      <c r="G140" s="26"/>
    </row>
    <row r="141" spans="1:9" x14ac:dyDescent="0.25">
      <c r="A141" s="26" t="s">
        <v>206</v>
      </c>
      <c r="B141" s="26"/>
      <c r="C141" s="26"/>
      <c r="D141" s="85">
        <v>52400</v>
      </c>
      <c r="E141" s="85">
        <v>0</v>
      </c>
      <c r="F141" s="26"/>
      <c r="G141" s="26"/>
    </row>
    <row r="142" spans="1:9" x14ac:dyDescent="0.25">
      <c r="A142" s="26" t="s">
        <v>144</v>
      </c>
      <c r="B142" s="26"/>
      <c r="C142" s="26"/>
      <c r="D142" s="68">
        <v>133465</v>
      </c>
      <c r="E142" s="68">
        <v>244815</v>
      </c>
      <c r="F142" s="26"/>
      <c r="G142" s="26"/>
    </row>
    <row r="143" spans="1:9" x14ac:dyDescent="0.25">
      <c r="A143" s="26" t="s">
        <v>145</v>
      </c>
      <c r="B143" s="26"/>
      <c r="C143" s="26"/>
      <c r="D143" s="86">
        <v>5310</v>
      </c>
      <c r="E143" s="68">
        <v>5266.95</v>
      </c>
      <c r="F143" s="87"/>
      <c r="G143" s="26"/>
    </row>
    <row r="144" spans="1:9" x14ac:dyDescent="0.25">
      <c r="A144" s="26" t="s">
        <v>146</v>
      </c>
      <c r="B144" s="26"/>
      <c r="C144" s="26"/>
      <c r="D144" s="68">
        <v>0</v>
      </c>
      <c r="E144" s="68">
        <v>11870</v>
      </c>
      <c r="F144" s="26"/>
      <c r="G144" s="26"/>
    </row>
    <row r="145" spans="1:7" x14ac:dyDescent="0.25">
      <c r="A145" s="26" t="s">
        <v>147</v>
      </c>
      <c r="B145" s="26"/>
      <c r="C145" s="26"/>
      <c r="D145" s="68"/>
      <c r="E145" s="68">
        <v>33214.400000000001</v>
      </c>
      <c r="F145" s="26"/>
      <c r="G145" s="26"/>
    </row>
    <row r="146" spans="1:7" x14ac:dyDescent="0.25">
      <c r="A146" s="26" t="s">
        <v>148</v>
      </c>
      <c r="B146" s="26"/>
      <c r="C146" s="26"/>
      <c r="D146" s="68">
        <v>185954.99</v>
      </c>
      <c r="E146" s="69">
        <v>124401</v>
      </c>
      <c r="F146" s="26"/>
      <c r="G146" s="75"/>
    </row>
    <row r="147" spans="1:7" x14ac:dyDescent="0.25">
      <c r="A147" s="26" t="s">
        <v>149</v>
      </c>
      <c r="B147" s="26"/>
      <c r="C147" s="26"/>
      <c r="D147" s="66">
        <v>0</v>
      </c>
      <c r="E147" s="69">
        <v>77688</v>
      </c>
      <c r="F147" s="26"/>
      <c r="G147" s="26"/>
    </row>
    <row r="148" spans="1:7" x14ac:dyDescent="0.25">
      <c r="A148" s="26" t="s">
        <v>208</v>
      </c>
      <c r="B148" s="26"/>
      <c r="C148" s="26"/>
      <c r="D148" s="68"/>
      <c r="E148" s="69">
        <v>6300</v>
      </c>
      <c r="F148" s="26"/>
      <c r="G148" s="26"/>
    </row>
    <row r="149" spans="1:7" x14ac:dyDescent="0.25">
      <c r="A149" s="26" t="s">
        <v>207</v>
      </c>
      <c r="B149" s="26"/>
      <c r="C149" s="26"/>
      <c r="D149" s="68"/>
      <c r="E149" s="69">
        <v>131394.62</v>
      </c>
      <c r="F149" s="26"/>
      <c r="G149" s="26"/>
    </row>
    <row r="150" spans="1:7" x14ac:dyDescent="0.25">
      <c r="A150" s="26" t="s">
        <v>150</v>
      </c>
      <c r="B150" s="26"/>
      <c r="C150" s="26"/>
      <c r="D150" s="68">
        <v>0</v>
      </c>
      <c r="E150" s="68">
        <v>7639</v>
      </c>
      <c r="F150" s="26"/>
      <c r="G150" s="26"/>
    </row>
    <row r="151" spans="1:7" x14ac:dyDescent="0.25">
      <c r="A151" s="25" t="s">
        <v>96</v>
      </c>
      <c r="B151" s="26"/>
      <c r="C151" s="26"/>
      <c r="D151" s="68">
        <v>0</v>
      </c>
      <c r="E151" s="68"/>
      <c r="F151" s="26"/>
      <c r="G151" s="26"/>
    </row>
    <row r="152" spans="1:7" x14ac:dyDescent="0.25">
      <c r="A152" s="25"/>
      <c r="B152" s="26"/>
      <c r="C152" s="26"/>
      <c r="D152" s="72">
        <v>1368962.49</v>
      </c>
      <c r="E152" s="72">
        <v>1764713.52</v>
      </c>
      <c r="F152" s="128"/>
      <c r="G152" s="75"/>
    </row>
    <row r="153" spans="1:7" x14ac:dyDescent="0.25">
      <c r="A153" s="25"/>
      <c r="B153" s="26"/>
      <c r="C153" s="26"/>
      <c r="D153" s="72"/>
      <c r="E153" s="72"/>
      <c r="F153" s="26"/>
      <c r="G153" s="26"/>
    </row>
    <row r="154" spans="1:7" x14ac:dyDescent="0.25">
      <c r="A154" s="25" t="s">
        <v>299</v>
      </c>
      <c r="B154" s="26"/>
      <c r="C154" s="26"/>
      <c r="D154" s="72"/>
      <c r="E154" s="72"/>
      <c r="F154" s="26"/>
      <c r="G154" s="26"/>
    </row>
    <row r="155" spans="1:7" x14ac:dyDescent="0.25">
      <c r="A155" s="26" t="s">
        <v>220</v>
      </c>
      <c r="B155" s="26"/>
      <c r="C155" s="26"/>
      <c r="D155" s="26"/>
      <c r="E155" s="26"/>
      <c r="F155" s="26"/>
      <c r="G155" s="26"/>
    </row>
    <row r="156" spans="1:7" ht="15.75" x14ac:dyDescent="0.25">
      <c r="A156" s="89" t="s">
        <v>151</v>
      </c>
      <c r="B156" s="26"/>
      <c r="C156" s="26"/>
      <c r="D156" s="25">
        <v>2023</v>
      </c>
      <c r="E156" s="25">
        <v>2022</v>
      </c>
      <c r="F156" s="26"/>
      <c r="G156" s="88"/>
    </row>
    <row r="157" spans="1:7" x14ac:dyDescent="0.25">
      <c r="A157" s="26" t="s">
        <v>102</v>
      </c>
      <c r="B157" s="87"/>
      <c r="C157" s="87"/>
      <c r="D157" s="141">
        <v>70346.44</v>
      </c>
      <c r="E157" s="114">
        <v>68822.259999999995</v>
      </c>
      <c r="F157" s="89"/>
      <c r="G157" s="26"/>
    </row>
    <row r="158" spans="1:7" x14ac:dyDescent="0.25">
      <c r="A158" s="26" t="s">
        <v>103</v>
      </c>
      <c r="B158" s="26"/>
      <c r="C158" s="26"/>
      <c r="D158" s="142">
        <v>25239</v>
      </c>
      <c r="E158" s="69">
        <v>4230.3599999999997</v>
      </c>
      <c r="F158" s="26"/>
      <c r="G158" s="26"/>
    </row>
    <row r="159" spans="1:7" x14ac:dyDescent="0.25">
      <c r="A159" s="26" t="s">
        <v>104</v>
      </c>
      <c r="B159" s="26"/>
      <c r="C159" s="26"/>
      <c r="D159" s="28">
        <v>51397.21</v>
      </c>
      <c r="E159" s="69">
        <v>40270.06</v>
      </c>
      <c r="F159" s="26"/>
      <c r="G159" s="26"/>
    </row>
    <row r="160" spans="1:7" x14ac:dyDescent="0.25">
      <c r="A160" s="26" t="s">
        <v>105</v>
      </c>
      <c r="B160" s="26"/>
      <c r="C160" s="26"/>
      <c r="D160" s="28">
        <v>544325</v>
      </c>
      <c r="E160" s="69">
        <v>454000.14</v>
      </c>
      <c r="F160" s="26"/>
      <c r="G160" s="26"/>
    </row>
    <row r="161" spans="1:15" x14ac:dyDescent="0.25">
      <c r="A161" s="26" t="s">
        <v>152</v>
      </c>
      <c r="C161" s="26"/>
      <c r="D161" s="90">
        <v>110548.58</v>
      </c>
      <c r="E161" s="69">
        <v>108337.61</v>
      </c>
      <c r="F161" s="26"/>
      <c r="G161" s="26"/>
    </row>
    <row r="162" spans="1:15" x14ac:dyDescent="0.25">
      <c r="A162" s="26" t="s">
        <v>96</v>
      </c>
      <c r="B162" s="26"/>
      <c r="C162" s="26"/>
      <c r="D162" s="91">
        <v>0</v>
      </c>
      <c r="E162" s="69">
        <v>0</v>
      </c>
      <c r="F162" s="26"/>
      <c r="G162" s="26"/>
    </row>
    <row r="163" spans="1:15" ht="16.5" x14ac:dyDescent="0.35">
      <c r="A163" s="26"/>
      <c r="B163" s="26"/>
      <c r="C163" s="26"/>
      <c r="D163" s="117">
        <f>D157+D158+D159+D160+D161</f>
        <v>801856.23</v>
      </c>
      <c r="E163" s="93">
        <v>675660.43</v>
      </c>
      <c r="F163" s="26"/>
      <c r="G163" s="26"/>
    </row>
    <row r="164" spans="1:15" ht="16.5" x14ac:dyDescent="0.35">
      <c r="A164" s="32" t="s">
        <v>300</v>
      </c>
      <c r="B164" s="26"/>
      <c r="C164" s="26"/>
      <c r="D164" s="92"/>
      <c r="E164" s="93"/>
      <c r="F164" s="26"/>
      <c r="G164" s="26"/>
    </row>
    <row r="165" spans="1:15" x14ac:dyDescent="0.25">
      <c r="A165" t="s">
        <v>209</v>
      </c>
      <c r="B165" s="38"/>
      <c r="C165" s="38"/>
      <c r="D165" s="26"/>
      <c r="E165" s="26"/>
      <c r="F165" s="26"/>
      <c r="G165" s="26"/>
    </row>
    <row r="166" spans="1:15" x14ac:dyDescent="0.25">
      <c r="A166" s="26" t="s">
        <v>92</v>
      </c>
      <c r="D166" s="25">
        <v>2023</v>
      </c>
      <c r="E166" s="25">
        <v>2022</v>
      </c>
      <c r="F166" s="26"/>
      <c r="G166" s="26"/>
    </row>
    <row r="167" spans="1:15" x14ac:dyDescent="0.25">
      <c r="A167" s="26" t="s">
        <v>153</v>
      </c>
      <c r="B167" s="26"/>
      <c r="C167" s="26"/>
      <c r="D167" s="115">
        <v>100641</v>
      </c>
      <c r="E167" s="113">
        <v>145000</v>
      </c>
      <c r="F167" s="26"/>
      <c r="G167" s="26"/>
    </row>
    <row r="168" spans="1:15" x14ac:dyDescent="0.25">
      <c r="A168" s="26" t="s">
        <v>154</v>
      </c>
      <c r="B168" s="26"/>
      <c r="C168" s="26"/>
      <c r="D168" s="61">
        <v>0</v>
      </c>
      <c r="E168" s="68">
        <v>34420</v>
      </c>
      <c r="F168" s="26"/>
      <c r="G168" s="26"/>
      <c r="J168" s="128"/>
    </row>
    <row r="169" spans="1:15" x14ac:dyDescent="0.25">
      <c r="A169" s="26" t="s">
        <v>155</v>
      </c>
      <c r="B169" s="26"/>
      <c r="C169" s="26"/>
      <c r="D169" s="28">
        <v>27000</v>
      </c>
      <c r="E169" s="68">
        <v>20000</v>
      </c>
      <c r="F169" s="26"/>
      <c r="G169" s="26"/>
    </row>
    <row r="170" spans="1:15" x14ac:dyDescent="0.25">
      <c r="A170" s="26" t="s">
        <v>156</v>
      </c>
      <c r="B170" s="26"/>
      <c r="C170" s="26"/>
      <c r="D170" s="28">
        <v>34137.39</v>
      </c>
      <c r="E170" s="68">
        <v>16126.7</v>
      </c>
      <c r="F170" s="26"/>
      <c r="G170" s="26"/>
      <c r="O170" s="64"/>
    </row>
    <row r="171" spans="1:15" ht="15.75" x14ac:dyDescent="0.25">
      <c r="A171" s="26" t="s">
        <v>157</v>
      </c>
      <c r="B171" s="26"/>
      <c r="C171" s="26"/>
      <c r="D171" s="115">
        <v>178000</v>
      </c>
      <c r="E171" s="68">
        <v>129240</v>
      </c>
      <c r="F171" s="26"/>
      <c r="G171" s="88"/>
    </row>
    <row r="172" spans="1:15" x14ac:dyDescent="0.25">
      <c r="A172" s="26" t="s">
        <v>158</v>
      </c>
      <c r="B172" s="26"/>
      <c r="C172" s="26"/>
      <c r="D172" s="61">
        <v>54457.599999999999</v>
      </c>
      <c r="E172" s="68">
        <v>6397.96</v>
      </c>
      <c r="F172" s="26"/>
      <c r="G172" s="26"/>
    </row>
    <row r="173" spans="1:15" x14ac:dyDescent="0.25">
      <c r="A173" s="26" t="s">
        <v>159</v>
      </c>
      <c r="B173" s="26"/>
      <c r="C173" s="26"/>
      <c r="D173" s="28">
        <v>319380</v>
      </c>
      <c r="E173" s="68">
        <v>145114</v>
      </c>
      <c r="F173" s="26"/>
      <c r="G173" s="26"/>
      <c r="H173" s="94"/>
    </row>
    <row r="174" spans="1:15" x14ac:dyDescent="0.25">
      <c r="A174" s="26" t="s">
        <v>221</v>
      </c>
      <c r="B174" s="26"/>
      <c r="C174" s="26"/>
      <c r="D174" s="28">
        <v>171224.85</v>
      </c>
      <c r="E174" s="68">
        <v>0</v>
      </c>
      <c r="F174" s="26"/>
      <c r="G174" s="26"/>
    </row>
    <row r="175" spans="1:15" x14ac:dyDescent="0.25">
      <c r="A175" s="26" t="s">
        <v>160</v>
      </c>
      <c r="B175" s="26"/>
      <c r="C175" s="26"/>
      <c r="D175" s="115">
        <v>248834.97</v>
      </c>
      <c r="E175" s="68">
        <v>271193.09000000003</v>
      </c>
      <c r="F175" s="26"/>
      <c r="G175" s="26"/>
    </row>
    <row r="176" spans="1:15" x14ac:dyDescent="0.25">
      <c r="A176" s="26" t="s">
        <v>161</v>
      </c>
      <c r="B176" s="26"/>
      <c r="C176" s="26"/>
      <c r="D176" s="61">
        <v>0</v>
      </c>
      <c r="E176" s="29">
        <v>95081.37</v>
      </c>
      <c r="F176" s="26"/>
      <c r="G176" s="26"/>
    </row>
    <row r="177" spans="1:9" x14ac:dyDescent="0.25">
      <c r="A177" s="26" t="s">
        <v>271</v>
      </c>
      <c r="B177" s="26"/>
      <c r="C177" s="26"/>
      <c r="D177" s="28">
        <v>30680</v>
      </c>
      <c r="E177" s="29">
        <v>0</v>
      </c>
      <c r="F177" s="26"/>
      <c r="G177" s="26"/>
    </row>
    <row r="178" spans="1:9" x14ac:dyDescent="0.25">
      <c r="A178" s="26" t="s">
        <v>269</v>
      </c>
      <c r="B178" s="26"/>
      <c r="C178" s="26"/>
      <c r="D178" s="28">
        <v>15312.94</v>
      </c>
      <c r="E178" s="36" t="s">
        <v>5</v>
      </c>
      <c r="F178" s="26"/>
      <c r="G178" s="26"/>
    </row>
    <row r="179" spans="1:9" x14ac:dyDescent="0.25">
      <c r="A179" s="26" t="s">
        <v>162</v>
      </c>
      <c r="B179" s="26"/>
      <c r="C179" s="26"/>
      <c r="D179" s="115">
        <v>1500</v>
      </c>
      <c r="E179" s="68">
        <v>119171.96</v>
      </c>
      <c r="F179" s="26"/>
      <c r="G179" s="96"/>
    </row>
    <row r="180" spans="1:9" ht="16.5" x14ac:dyDescent="0.35">
      <c r="A180" s="25" t="s">
        <v>96</v>
      </c>
      <c r="B180" s="26"/>
      <c r="C180" s="26"/>
      <c r="D180" s="116">
        <f>D167+D168+D169+D170+D171+D172+D173+D174+D175+D176+D177+D178+D179</f>
        <v>1181168.75</v>
      </c>
      <c r="E180" s="30">
        <f>SUM(E167:E179)</f>
        <v>981745.08</v>
      </c>
      <c r="F180" s="96"/>
      <c r="G180" s="62"/>
    </row>
    <row r="181" spans="1:9" x14ac:dyDescent="0.25">
      <c r="A181" s="26"/>
      <c r="B181" s="26"/>
      <c r="C181" s="26"/>
      <c r="D181" s="72"/>
      <c r="E181" s="72"/>
      <c r="F181" s="26"/>
    </row>
    <row r="182" spans="1:9" x14ac:dyDescent="0.25">
      <c r="A182" s="26"/>
      <c r="B182" s="26"/>
      <c r="C182" s="26"/>
      <c r="D182" s="94"/>
      <c r="E182" s="26"/>
      <c r="F182" s="26"/>
      <c r="I182"/>
    </row>
    <row r="183" spans="1:9" x14ac:dyDescent="0.25">
      <c r="A183" s="32" t="s">
        <v>301</v>
      </c>
      <c r="B183" s="26"/>
      <c r="C183" s="26"/>
      <c r="D183" s="26"/>
      <c r="E183" s="26"/>
      <c r="F183" s="26"/>
    </row>
    <row r="184" spans="1:9" x14ac:dyDescent="0.25">
      <c r="A184" s="26" t="s">
        <v>203</v>
      </c>
      <c r="B184" s="38"/>
      <c r="C184" s="26"/>
      <c r="D184" s="26"/>
      <c r="E184" s="26"/>
      <c r="F184" s="26"/>
      <c r="G184" s="26"/>
    </row>
    <row r="185" spans="1:9" x14ac:dyDescent="0.25">
      <c r="A185" s="26"/>
      <c r="B185" s="26"/>
      <c r="C185" s="26"/>
      <c r="D185" s="67">
        <v>2023</v>
      </c>
      <c r="E185" s="67">
        <v>2022</v>
      </c>
      <c r="F185" s="97"/>
      <c r="G185" s="98"/>
    </row>
    <row r="186" spans="1:9" x14ac:dyDescent="0.25">
      <c r="A186" s="26" t="s">
        <v>163</v>
      </c>
      <c r="B186" s="26" t="s">
        <v>2</v>
      </c>
      <c r="C186" s="26"/>
      <c r="D186" s="95">
        <v>0</v>
      </c>
      <c r="E186" s="95">
        <v>875</v>
      </c>
      <c r="F186" s="26"/>
      <c r="G186" s="99"/>
    </row>
    <row r="187" spans="1:9" x14ac:dyDescent="0.25">
      <c r="A187" s="26" t="s">
        <v>210</v>
      </c>
      <c r="B187" s="87"/>
      <c r="C187" s="87"/>
      <c r="D187" s="95">
        <v>23719.95</v>
      </c>
      <c r="E187" s="95">
        <v>38154.019999999997</v>
      </c>
      <c r="F187" s="26"/>
      <c r="G187" s="26"/>
    </row>
    <row r="188" spans="1:9" x14ac:dyDescent="0.25">
      <c r="A188" s="26" t="s">
        <v>211</v>
      </c>
      <c r="B188" s="26"/>
      <c r="C188" s="26"/>
      <c r="D188" s="72"/>
      <c r="E188" s="75">
        <v>269949</v>
      </c>
      <c r="F188" s="26"/>
      <c r="G188" s="26"/>
    </row>
    <row r="189" spans="1:9" x14ac:dyDescent="0.25">
      <c r="A189" s="26" t="s">
        <v>212</v>
      </c>
      <c r="B189" s="26"/>
      <c r="C189" s="26"/>
      <c r="D189" s="72"/>
      <c r="E189" s="80"/>
      <c r="F189" s="26"/>
      <c r="G189" s="26"/>
    </row>
    <row r="190" spans="1:9" x14ac:dyDescent="0.25">
      <c r="A190" s="67" t="s">
        <v>96</v>
      </c>
      <c r="B190" s="26"/>
      <c r="C190" s="26"/>
      <c r="D190" s="72">
        <v>23719.95</v>
      </c>
      <c r="E190" s="72">
        <f>SUM(E186:E189)</f>
        <v>308978.02</v>
      </c>
      <c r="F190" s="26"/>
      <c r="G190" s="26"/>
    </row>
    <row r="191" spans="1:9" x14ac:dyDescent="0.25">
      <c r="A191" s="26"/>
    </row>
    <row r="192" spans="1:9" ht="21" x14ac:dyDescent="0.35">
      <c r="A192" s="100" t="s">
        <v>213</v>
      </c>
      <c r="D192" s="82">
        <v>10109854.49</v>
      </c>
      <c r="E192" s="82">
        <v>10348122.970000001</v>
      </c>
    </row>
  </sheetData>
  <mergeCells count="1">
    <mergeCell ref="A121:G121"/>
  </mergeCells>
  <pageMargins left="0.7" right="0.7" top="0.75" bottom="0.75" header="0.3" footer="0.3"/>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9"/>
  <sheetViews>
    <sheetView topLeftCell="A64" workbookViewId="0">
      <selection activeCell="A22" sqref="A22"/>
    </sheetView>
  </sheetViews>
  <sheetFormatPr baseColWidth="10" defaultColWidth="11.42578125" defaultRowHeight="15" x14ac:dyDescent="0.25"/>
  <cols>
    <col min="1" max="1" width="134.85546875" style="15" customWidth="1"/>
  </cols>
  <sheetData>
    <row r="1" spans="1:1" x14ac:dyDescent="0.25">
      <c r="A1" s="2" t="s">
        <v>6</v>
      </c>
    </row>
    <row r="2" spans="1:1" x14ac:dyDescent="0.25">
      <c r="A2" s="3"/>
    </row>
    <row r="3" spans="1:1" x14ac:dyDescent="0.25">
      <c r="A3" s="3"/>
    </row>
    <row r="4" spans="1:1" x14ac:dyDescent="0.25">
      <c r="A4" s="4" t="s">
        <v>7</v>
      </c>
    </row>
    <row r="5" spans="1:1" x14ac:dyDescent="0.25">
      <c r="A5" s="5"/>
    </row>
    <row r="6" spans="1:1" ht="60" x14ac:dyDescent="0.25">
      <c r="A6" s="6" t="s">
        <v>8</v>
      </c>
    </row>
    <row r="7" spans="1:1" x14ac:dyDescent="0.25">
      <c r="A7" s="7" t="s">
        <v>9</v>
      </c>
    </row>
    <row r="8" spans="1:1" x14ac:dyDescent="0.25">
      <c r="A8" s="5"/>
    </row>
    <row r="9" spans="1:1" x14ac:dyDescent="0.25">
      <c r="A9" s="4" t="s">
        <v>10</v>
      </c>
    </row>
    <row r="10" spans="1:1" x14ac:dyDescent="0.25">
      <c r="A10" s="8" t="s">
        <v>195</v>
      </c>
    </row>
    <row r="11" spans="1:1" x14ac:dyDescent="0.25">
      <c r="A11" s="8" t="s">
        <v>11</v>
      </c>
    </row>
    <row r="12" spans="1:1" x14ac:dyDescent="0.25">
      <c r="A12" s="8" t="s">
        <v>193</v>
      </c>
    </row>
    <row r="13" spans="1:1" x14ac:dyDescent="0.25">
      <c r="A13" s="8" t="s">
        <v>194</v>
      </c>
    </row>
    <row r="14" spans="1:1" x14ac:dyDescent="0.25">
      <c r="A14" s="8" t="s">
        <v>12</v>
      </c>
    </row>
    <row r="15" spans="1:1" x14ac:dyDescent="0.25">
      <c r="A15" s="5"/>
    </row>
    <row r="16" spans="1:1" x14ac:dyDescent="0.25">
      <c r="A16" s="4" t="s">
        <v>13</v>
      </c>
    </row>
    <row r="17" spans="1:1" x14ac:dyDescent="0.25">
      <c r="A17" s="3"/>
    </row>
    <row r="18" spans="1:1" ht="24" x14ac:dyDescent="0.25">
      <c r="A18" s="7" t="s">
        <v>14</v>
      </c>
    </row>
    <row r="19" spans="1:1" ht="24" x14ac:dyDescent="0.25">
      <c r="A19" s="7" t="s">
        <v>15</v>
      </c>
    </row>
    <row r="20" spans="1:1" ht="24" x14ac:dyDescent="0.25">
      <c r="A20" s="7" t="s">
        <v>196</v>
      </c>
    </row>
    <row r="21" spans="1:1" x14ac:dyDescent="0.25">
      <c r="A21" s="9" t="s">
        <v>16</v>
      </c>
    </row>
    <row r="22" spans="1:1" x14ac:dyDescent="0.25">
      <c r="A22" s="10"/>
    </row>
    <row r="23" spans="1:1" x14ac:dyDescent="0.25">
      <c r="A23" s="4" t="s">
        <v>17</v>
      </c>
    </row>
    <row r="24" spans="1:1" x14ac:dyDescent="0.25">
      <c r="A24" s="7" t="s">
        <v>18</v>
      </c>
    </row>
    <row r="25" spans="1:1" x14ac:dyDescent="0.25">
      <c r="A25" s="3"/>
    </row>
    <row r="26" spans="1:1" x14ac:dyDescent="0.25">
      <c r="A26" s="10"/>
    </row>
    <row r="27" spans="1:1" x14ac:dyDescent="0.25">
      <c r="A27" s="4" t="s">
        <v>19</v>
      </c>
    </row>
    <row r="28" spans="1:1" ht="24" x14ac:dyDescent="0.25">
      <c r="A28" s="9" t="s">
        <v>20</v>
      </c>
    </row>
    <row r="29" spans="1:1" x14ac:dyDescent="0.25">
      <c r="A29" s="7" t="s">
        <v>21</v>
      </c>
    </row>
    <row r="30" spans="1:1" x14ac:dyDescent="0.25">
      <c r="A30" s="10"/>
    </row>
    <row r="31" spans="1:1" x14ac:dyDescent="0.25">
      <c r="A31" s="4" t="s">
        <v>22</v>
      </c>
    </row>
    <row r="32" spans="1:1" ht="24" x14ac:dyDescent="0.25">
      <c r="A32" s="7" t="s">
        <v>23</v>
      </c>
    </row>
    <row r="33" spans="1:1" x14ac:dyDescent="0.25">
      <c r="A33" s="7" t="s">
        <v>24</v>
      </c>
    </row>
    <row r="34" spans="1:1" ht="24" x14ac:dyDescent="0.25">
      <c r="A34" s="7" t="s">
        <v>25</v>
      </c>
    </row>
    <row r="35" spans="1:1" x14ac:dyDescent="0.25">
      <c r="A35" s="7" t="s">
        <v>26</v>
      </c>
    </row>
    <row r="36" spans="1:1" x14ac:dyDescent="0.25">
      <c r="A36" s="7" t="s">
        <v>27</v>
      </c>
    </row>
    <row r="37" spans="1:1" x14ac:dyDescent="0.25">
      <c r="A37" s="7" t="s">
        <v>28</v>
      </c>
    </row>
    <row r="38" spans="1:1" x14ac:dyDescent="0.25">
      <c r="A38" s="7" t="s">
        <v>29</v>
      </c>
    </row>
    <row r="39" spans="1:1" ht="24" x14ac:dyDescent="0.25">
      <c r="A39" s="7" t="s">
        <v>30</v>
      </c>
    </row>
    <row r="40" spans="1:1" ht="24" x14ac:dyDescent="0.25">
      <c r="A40" s="7" t="s">
        <v>31</v>
      </c>
    </row>
    <row r="41" spans="1:1" x14ac:dyDescent="0.25">
      <c r="A41" s="3"/>
    </row>
    <row r="42" spans="1:1" x14ac:dyDescent="0.25">
      <c r="A42" s="10"/>
    </row>
    <row r="43" spans="1:1" x14ac:dyDescent="0.25">
      <c r="A43" s="4" t="s">
        <v>32</v>
      </c>
    </row>
    <row r="44" spans="1:1" x14ac:dyDescent="0.25">
      <c r="A44" s="5" t="s">
        <v>33</v>
      </c>
    </row>
    <row r="45" spans="1:1" x14ac:dyDescent="0.25">
      <c r="A45" s="3"/>
    </row>
    <row r="46" spans="1:1" x14ac:dyDescent="0.25">
      <c r="A46" s="10"/>
    </row>
    <row r="47" spans="1:1" x14ac:dyDescent="0.25">
      <c r="A47" s="4" t="s">
        <v>34</v>
      </c>
    </row>
    <row r="48" spans="1:1" x14ac:dyDescent="0.25">
      <c r="A48" s="5" t="s">
        <v>35</v>
      </c>
    </row>
    <row r="49" spans="1:1" x14ac:dyDescent="0.25">
      <c r="A49" s="3"/>
    </row>
    <row r="50" spans="1:1" x14ac:dyDescent="0.25">
      <c r="A50" s="4" t="s">
        <v>36</v>
      </c>
    </row>
    <row r="51" spans="1:1" x14ac:dyDescent="0.25">
      <c r="A51" s="7" t="s">
        <v>37</v>
      </c>
    </row>
    <row r="52" spans="1:1" x14ac:dyDescent="0.25">
      <c r="A52" s="4" t="s">
        <v>38</v>
      </c>
    </row>
    <row r="53" spans="1:1" x14ac:dyDescent="0.25">
      <c r="A53" s="5" t="s">
        <v>39</v>
      </c>
    </row>
    <row r="54" spans="1:1" x14ac:dyDescent="0.25">
      <c r="A54" s="5" t="s">
        <v>40</v>
      </c>
    </row>
    <row r="55" spans="1:1" x14ac:dyDescent="0.25">
      <c r="A55" s="4" t="s">
        <v>41</v>
      </c>
    </row>
    <row r="56" spans="1:1" x14ac:dyDescent="0.25">
      <c r="A56" s="4" t="s">
        <v>42</v>
      </c>
    </row>
    <row r="57" spans="1:1" x14ac:dyDescent="0.25">
      <c r="A57" s="7" t="s">
        <v>43</v>
      </c>
    </row>
    <row r="58" spans="1:1" x14ac:dyDescent="0.25">
      <c r="A58" s="5" t="s">
        <v>44</v>
      </c>
    </row>
    <row r="59" spans="1:1" ht="24.75" x14ac:dyDescent="0.25">
      <c r="A59" s="5" t="s">
        <v>45</v>
      </c>
    </row>
    <row r="60" spans="1:1" x14ac:dyDescent="0.25">
      <c r="A60" s="3"/>
    </row>
    <row r="61" spans="1:1" x14ac:dyDescent="0.25">
      <c r="A61" s="4" t="s">
        <v>46</v>
      </c>
    </row>
    <row r="62" spans="1:1" ht="24.75" x14ac:dyDescent="0.25">
      <c r="A62" s="5" t="s">
        <v>47</v>
      </c>
    </row>
    <row r="63" spans="1:1" x14ac:dyDescent="0.25">
      <c r="A63" s="3" t="s">
        <v>2</v>
      </c>
    </row>
    <row r="64" spans="1:1" x14ac:dyDescent="0.25">
      <c r="A64" s="4" t="s">
        <v>48</v>
      </c>
    </row>
    <row r="65" spans="1:1" x14ac:dyDescent="0.25">
      <c r="A65" s="5" t="s">
        <v>49</v>
      </c>
    </row>
    <row r="66" spans="1:1" ht="24.75" x14ac:dyDescent="0.25">
      <c r="A66" s="5" t="s">
        <v>50</v>
      </c>
    </row>
    <row r="67" spans="1:1" x14ac:dyDescent="0.25">
      <c r="A67" s="3"/>
    </row>
    <row r="68" spans="1:1" ht="24" x14ac:dyDescent="0.25">
      <c r="A68" s="11" t="s">
        <v>51</v>
      </c>
    </row>
    <row r="69" spans="1:1" x14ac:dyDescent="0.25">
      <c r="A69" s="3"/>
    </row>
    <row r="70" spans="1:1" x14ac:dyDescent="0.25">
      <c r="A70" s="11" t="s">
        <v>52</v>
      </c>
    </row>
    <row r="71" spans="1:1" x14ac:dyDescent="0.25">
      <c r="A71" s="12"/>
    </row>
    <row r="72" spans="1:1" x14ac:dyDescent="0.25">
      <c r="A72" s="13" t="s">
        <v>53</v>
      </c>
    </row>
    <row r="73" spans="1:1" x14ac:dyDescent="0.25">
      <c r="A73" s="12" t="s">
        <v>54</v>
      </c>
    </row>
    <row r="74" spans="1:1" x14ac:dyDescent="0.25">
      <c r="A74" s="3"/>
    </row>
    <row r="75" spans="1:1" x14ac:dyDescent="0.25">
      <c r="A75" s="12" t="s">
        <v>55</v>
      </c>
    </row>
    <row r="76" spans="1:1" x14ac:dyDescent="0.25">
      <c r="A76" s="3"/>
    </row>
    <row r="77" spans="1:1" x14ac:dyDescent="0.25">
      <c r="A77" s="14" t="s">
        <v>56</v>
      </c>
    </row>
    <row r="78" spans="1:1" x14ac:dyDescent="0.25">
      <c r="A78" s="12" t="s">
        <v>57</v>
      </c>
    </row>
    <row r="79" spans="1:1" x14ac:dyDescent="0.25">
      <c r="A79" s="14" t="s">
        <v>58</v>
      </c>
    </row>
    <row r="80" spans="1:1" x14ac:dyDescent="0.25">
      <c r="A80" s="3"/>
    </row>
    <row r="81" spans="1:1" x14ac:dyDescent="0.25">
      <c r="A81" s="12" t="s">
        <v>59</v>
      </c>
    </row>
    <row r="82" spans="1:1" x14ac:dyDescent="0.25">
      <c r="A82" s="3"/>
    </row>
    <row r="83" spans="1:1" x14ac:dyDescent="0.25">
      <c r="A83" s="12" t="s">
        <v>60</v>
      </c>
    </row>
    <row r="84" spans="1:1" x14ac:dyDescent="0.25">
      <c r="A84" s="3"/>
    </row>
    <row r="85" spans="1:1" x14ac:dyDescent="0.25">
      <c r="A85" s="12" t="s">
        <v>61</v>
      </c>
    </row>
    <row r="86" spans="1:1" x14ac:dyDescent="0.25">
      <c r="A86" s="3"/>
    </row>
    <row r="87" spans="1:1" x14ac:dyDescent="0.25">
      <c r="A87" s="12" t="s">
        <v>62</v>
      </c>
    </row>
    <row r="88" spans="1:1" x14ac:dyDescent="0.25">
      <c r="A88" s="3"/>
    </row>
    <row r="89" spans="1:1" x14ac:dyDescent="0.25">
      <c r="A89" s="3"/>
    </row>
    <row r="90" spans="1:1" x14ac:dyDescent="0.25">
      <c r="A90" s="3"/>
    </row>
    <row r="91" spans="1:1" x14ac:dyDescent="0.25">
      <c r="A91" s="3"/>
    </row>
    <row r="92" spans="1:1" x14ac:dyDescent="0.25">
      <c r="A92" s="3"/>
    </row>
    <row r="93" spans="1:1" x14ac:dyDescent="0.25">
      <c r="A93" s="3"/>
    </row>
    <row r="94" spans="1:1" x14ac:dyDescent="0.25">
      <c r="A94" s="3"/>
    </row>
    <row r="95" spans="1:1" x14ac:dyDescent="0.25">
      <c r="A95" s="3"/>
    </row>
    <row r="96" spans="1:1" x14ac:dyDescent="0.25">
      <c r="A96" s="3"/>
    </row>
    <row r="97" spans="1:1" x14ac:dyDescent="0.25">
      <c r="A97" s="3"/>
    </row>
    <row r="98" spans="1:1" x14ac:dyDescent="0.25">
      <c r="A98" s="3"/>
    </row>
    <row r="99" spans="1:1" x14ac:dyDescent="0.25">
      <c r="A99" s="3"/>
    </row>
    <row r="100" spans="1:1" x14ac:dyDescent="0.25">
      <c r="A100" s="3"/>
    </row>
    <row r="101" spans="1:1" x14ac:dyDescent="0.25">
      <c r="A101" s="3"/>
    </row>
    <row r="102" spans="1:1" x14ac:dyDescent="0.25">
      <c r="A102" s="3"/>
    </row>
    <row r="103" spans="1:1" x14ac:dyDescent="0.25">
      <c r="A103" s="3"/>
    </row>
    <row r="104" spans="1:1" x14ac:dyDescent="0.25">
      <c r="A104" s="3"/>
    </row>
    <row r="105" spans="1:1" x14ac:dyDescent="0.25">
      <c r="A105" s="3"/>
    </row>
    <row r="106" spans="1:1" x14ac:dyDescent="0.25">
      <c r="A106" s="3"/>
    </row>
    <row r="107" spans="1:1" x14ac:dyDescent="0.25">
      <c r="A107" s="3"/>
    </row>
    <row r="108" spans="1:1" x14ac:dyDescent="0.25">
      <c r="A108" s="3"/>
    </row>
    <row r="109" spans="1:1" x14ac:dyDescent="0.25">
      <c r="A109" s="3"/>
    </row>
    <row r="110" spans="1:1" x14ac:dyDescent="0.25">
      <c r="A110" s="3"/>
    </row>
    <row r="111" spans="1:1" x14ac:dyDescent="0.25">
      <c r="A111" s="3"/>
    </row>
    <row r="112" spans="1:1" x14ac:dyDescent="0.25">
      <c r="A112" s="3"/>
    </row>
    <row r="113" spans="1:1" x14ac:dyDescent="0.25">
      <c r="A113" s="3"/>
    </row>
    <row r="114" spans="1:1" x14ac:dyDescent="0.25">
      <c r="A114" s="3"/>
    </row>
    <row r="115" spans="1:1" x14ac:dyDescent="0.25">
      <c r="A115" s="3"/>
    </row>
    <row r="116" spans="1:1" x14ac:dyDescent="0.25">
      <c r="A116" s="3"/>
    </row>
    <row r="117" spans="1:1" x14ac:dyDescent="0.25">
      <c r="A117" s="3"/>
    </row>
    <row r="118" spans="1:1" x14ac:dyDescent="0.25">
      <c r="A118" s="3"/>
    </row>
    <row r="119" spans="1:1" x14ac:dyDescent="0.25">
      <c r="A119" s="3"/>
    </row>
    <row r="120" spans="1:1" x14ac:dyDescent="0.25">
      <c r="A120" s="3"/>
    </row>
    <row r="121" spans="1:1" x14ac:dyDescent="0.25">
      <c r="A121" s="3"/>
    </row>
    <row r="122" spans="1:1" x14ac:dyDescent="0.25">
      <c r="A122" s="3"/>
    </row>
    <row r="123" spans="1:1" x14ac:dyDescent="0.25">
      <c r="A123" s="3"/>
    </row>
    <row r="124" spans="1:1" x14ac:dyDescent="0.25">
      <c r="A124" s="3"/>
    </row>
    <row r="125" spans="1:1" x14ac:dyDescent="0.25">
      <c r="A125" s="3"/>
    </row>
    <row r="126" spans="1:1" x14ac:dyDescent="0.25">
      <c r="A126" s="3"/>
    </row>
    <row r="127" spans="1:1" x14ac:dyDescent="0.25">
      <c r="A127" s="3"/>
    </row>
    <row r="128" spans="1:1" x14ac:dyDescent="0.25">
      <c r="A128" s="3"/>
    </row>
    <row r="129" spans="1:1" x14ac:dyDescent="0.25">
      <c r="A129" s="3"/>
    </row>
    <row r="130" spans="1:1" x14ac:dyDescent="0.25">
      <c r="A130" s="3"/>
    </row>
    <row r="131" spans="1:1" x14ac:dyDescent="0.25">
      <c r="A131" s="3"/>
    </row>
    <row r="132" spans="1:1" x14ac:dyDescent="0.25">
      <c r="A132" s="3"/>
    </row>
    <row r="133" spans="1:1" x14ac:dyDescent="0.25">
      <c r="A133" s="3"/>
    </row>
    <row r="134" spans="1:1" x14ac:dyDescent="0.25">
      <c r="A134" s="3"/>
    </row>
    <row r="135" spans="1:1" x14ac:dyDescent="0.25">
      <c r="A135" s="3"/>
    </row>
    <row r="136" spans="1:1" x14ac:dyDescent="0.25">
      <c r="A136" s="3"/>
    </row>
    <row r="137" spans="1:1" x14ac:dyDescent="0.25">
      <c r="A137" s="3"/>
    </row>
    <row r="138" spans="1:1" x14ac:dyDescent="0.25">
      <c r="A138" s="3"/>
    </row>
    <row r="139" spans="1:1" x14ac:dyDescent="0.25">
      <c r="A139" s="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topLeftCell="A5" workbookViewId="0">
      <selection activeCell="A8" sqref="A8"/>
    </sheetView>
  </sheetViews>
  <sheetFormatPr baseColWidth="10" defaultColWidth="15.28515625" defaultRowHeight="15" x14ac:dyDescent="0.25"/>
  <cols>
    <col min="1" max="1" width="64.7109375" customWidth="1"/>
  </cols>
  <sheetData>
    <row r="1" spans="1:4" ht="94.15" customHeight="1" x14ac:dyDescent="0.25"/>
    <row r="2" spans="1:4" ht="18.75" x14ac:dyDescent="0.3">
      <c r="A2" s="16" t="s">
        <v>63</v>
      </c>
    </row>
    <row r="3" spans="1:4" ht="18.75" x14ac:dyDescent="0.3">
      <c r="A3" s="17" t="s">
        <v>64</v>
      </c>
    </row>
    <row r="4" spans="1:4" ht="15.75" x14ac:dyDescent="0.25">
      <c r="A4" s="18" t="s">
        <v>65</v>
      </c>
    </row>
    <row r="5" spans="1:4" x14ac:dyDescent="0.25">
      <c r="A5" s="19" t="s">
        <v>66</v>
      </c>
    </row>
    <row r="6" spans="1:4" x14ac:dyDescent="0.25">
      <c r="A6" t="s">
        <v>67</v>
      </c>
    </row>
    <row r="8" spans="1:4" x14ac:dyDescent="0.25">
      <c r="A8" s="20" t="s">
        <v>170</v>
      </c>
      <c r="B8" s="20"/>
      <c r="C8" s="20"/>
      <c r="D8" s="20"/>
    </row>
    <row r="9" spans="1:4" x14ac:dyDescent="0.25">
      <c r="A9" s="21" t="s">
        <v>68</v>
      </c>
    </row>
    <row r="10" spans="1:4" x14ac:dyDescent="0.25">
      <c r="A10" s="21" t="s">
        <v>69</v>
      </c>
    </row>
    <row r="11" spans="1:4" x14ac:dyDescent="0.25">
      <c r="A11" s="21" t="s">
        <v>70</v>
      </c>
    </row>
    <row r="12" spans="1:4" x14ac:dyDescent="0.25">
      <c r="A12" s="21" t="s">
        <v>71</v>
      </c>
    </row>
    <row r="13" spans="1:4" x14ac:dyDescent="0.25">
      <c r="A13" s="21" t="s">
        <v>72</v>
      </c>
    </row>
    <row r="14" spans="1:4" x14ac:dyDescent="0.25">
      <c r="A14" s="21" t="s">
        <v>73</v>
      </c>
    </row>
    <row r="15" spans="1:4" x14ac:dyDescent="0.25">
      <c r="A15" s="21" t="s">
        <v>74</v>
      </c>
    </row>
    <row r="16" spans="1:4" x14ac:dyDescent="0.25">
      <c r="A16" s="21" t="s">
        <v>75</v>
      </c>
    </row>
    <row r="17" spans="1:1" x14ac:dyDescent="0.25">
      <c r="A17" s="21" t="s">
        <v>76</v>
      </c>
    </row>
    <row r="18" spans="1:1" x14ac:dyDescent="0.25">
      <c r="A18" s="21" t="s">
        <v>77</v>
      </c>
    </row>
    <row r="19" spans="1:1" x14ac:dyDescent="0.25">
      <c r="A19" s="21" t="s">
        <v>78</v>
      </c>
    </row>
    <row r="20" spans="1:1" x14ac:dyDescent="0.25">
      <c r="A20" s="22" t="s">
        <v>79</v>
      </c>
    </row>
    <row r="21" spans="1:1" x14ac:dyDescent="0.25">
      <c r="A21" s="23" t="s">
        <v>80</v>
      </c>
    </row>
    <row r="22" spans="1:1" x14ac:dyDescent="0.25">
      <c r="A22" s="24" t="s">
        <v>81</v>
      </c>
    </row>
  </sheetData>
  <pageMargins left="0.7" right="0.7" top="0.75" bottom="0.75" header="0.3" footer="0.3"/>
  <pageSetup orientation="portrait" horizontalDpi="0" verticalDpi="0"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F21" sqref="F21"/>
    </sheetView>
  </sheetViews>
  <sheetFormatPr baseColWidth="10" defaultRowHeight="15" x14ac:dyDescent="0.25"/>
  <cols>
    <col min="4" max="4" width="13.140625" customWidth="1"/>
  </cols>
  <sheetData>
    <row r="1" spans="1:6" ht="15.75" x14ac:dyDescent="0.25">
      <c r="A1" s="105"/>
      <c r="B1" s="144" t="s">
        <v>172</v>
      </c>
      <c r="C1" s="144"/>
      <c r="D1" s="144"/>
      <c r="E1" s="144"/>
      <c r="F1" s="105"/>
    </row>
    <row r="2" spans="1:6" ht="18.75" x14ac:dyDescent="0.3">
      <c r="A2" s="106" t="s">
        <v>173</v>
      </c>
      <c r="B2" s="107"/>
      <c r="C2" s="107"/>
      <c r="D2" s="108"/>
      <c r="E2" s="105"/>
      <c r="F2" s="109"/>
    </row>
    <row r="3" spans="1:6" x14ac:dyDescent="0.25">
      <c r="A3" s="26" t="s">
        <v>174</v>
      </c>
      <c r="B3" s="26"/>
      <c r="C3" s="26"/>
      <c r="D3" s="110">
        <v>15790</v>
      </c>
    </row>
    <row r="4" spans="1:6" x14ac:dyDescent="0.25">
      <c r="A4" s="26" t="s">
        <v>175</v>
      </c>
      <c r="B4" s="26"/>
      <c r="C4" s="26"/>
      <c r="D4" s="110">
        <v>0</v>
      </c>
    </row>
    <row r="5" spans="1:6" x14ac:dyDescent="0.25">
      <c r="A5" s="26" t="s">
        <v>176</v>
      </c>
      <c r="B5" s="26"/>
      <c r="C5" s="26"/>
      <c r="D5" s="111">
        <v>0</v>
      </c>
    </row>
    <row r="6" spans="1:6" x14ac:dyDescent="0.25">
      <c r="A6" s="26" t="s">
        <v>177</v>
      </c>
      <c r="B6" s="26"/>
      <c r="C6" s="26"/>
      <c r="D6" s="110">
        <v>26670</v>
      </c>
    </row>
    <row r="7" spans="1:6" x14ac:dyDescent="0.25">
      <c r="A7" s="26" t="s">
        <v>178</v>
      </c>
      <c r="B7" s="26"/>
      <c r="C7" s="26"/>
      <c r="D7" s="110">
        <v>19055</v>
      </c>
    </row>
    <row r="8" spans="1:6" x14ac:dyDescent="0.25">
      <c r="A8" s="26" t="s">
        <v>179</v>
      </c>
      <c r="B8" s="26"/>
      <c r="C8" s="26"/>
      <c r="D8" s="111">
        <v>54535</v>
      </c>
    </row>
    <row r="9" spans="1:6" x14ac:dyDescent="0.25">
      <c r="A9" s="26" t="s">
        <v>180</v>
      </c>
      <c r="B9" s="26"/>
      <c r="C9" s="26"/>
      <c r="D9" s="111">
        <v>15080</v>
      </c>
    </row>
    <row r="10" spans="1:6" x14ac:dyDescent="0.25">
      <c r="A10" s="26" t="s">
        <v>181</v>
      </c>
      <c r="B10" s="26"/>
      <c r="C10" s="26"/>
      <c r="D10" s="76">
        <v>0</v>
      </c>
    </row>
    <row r="11" spans="1:6" x14ac:dyDescent="0.25">
      <c r="A11" s="26" t="s">
        <v>182</v>
      </c>
      <c r="B11" s="26"/>
      <c r="C11" s="26"/>
      <c r="D11" s="76">
        <v>113885</v>
      </c>
    </row>
    <row r="12" spans="1:6" x14ac:dyDescent="0.25">
      <c r="A12" s="26" t="s">
        <v>183</v>
      </c>
      <c r="B12" s="26"/>
      <c r="C12" s="26"/>
      <c r="D12" s="76">
        <v>27200</v>
      </c>
    </row>
    <row r="13" spans="1:6" x14ac:dyDescent="0.25">
      <c r="A13" s="26" t="s">
        <v>184</v>
      </c>
      <c r="B13" s="26"/>
      <c r="C13" s="26"/>
      <c r="D13" s="76">
        <v>7575</v>
      </c>
    </row>
    <row r="14" spans="1:6" x14ac:dyDescent="0.25">
      <c r="A14" s="26" t="s">
        <v>185</v>
      </c>
      <c r="B14" s="26"/>
      <c r="C14" s="26"/>
      <c r="D14" s="76">
        <v>9855</v>
      </c>
    </row>
    <row r="15" spans="1:6" x14ac:dyDescent="0.25">
      <c r="A15" s="26" t="s">
        <v>186</v>
      </c>
      <c r="B15" s="26"/>
      <c r="C15" s="26"/>
      <c r="D15" s="76">
        <v>9085</v>
      </c>
    </row>
    <row r="16" spans="1:6" x14ac:dyDescent="0.25">
      <c r="A16" s="26" t="s">
        <v>187</v>
      </c>
      <c r="B16" s="26"/>
      <c r="C16" s="26"/>
      <c r="D16" s="76">
        <v>61904</v>
      </c>
    </row>
    <row r="17" spans="1:4" x14ac:dyDescent="0.25">
      <c r="A17" s="26" t="s">
        <v>188</v>
      </c>
      <c r="B17" s="26"/>
      <c r="C17" s="26"/>
      <c r="D17" s="76">
        <v>8000</v>
      </c>
    </row>
    <row r="18" spans="1:4" x14ac:dyDescent="0.25">
      <c r="A18" s="26" t="s">
        <v>189</v>
      </c>
      <c r="B18" s="26"/>
      <c r="C18" s="26"/>
      <c r="D18" s="76">
        <v>55690</v>
      </c>
    </row>
    <row r="19" spans="1:4" x14ac:dyDescent="0.25">
      <c r="A19" s="26" t="s">
        <v>190</v>
      </c>
      <c r="B19" s="26"/>
      <c r="C19" s="26"/>
      <c r="D19" s="76">
        <v>0</v>
      </c>
    </row>
    <row r="20" spans="1:4" x14ac:dyDescent="0.25">
      <c r="A20" s="26" t="s">
        <v>191</v>
      </c>
      <c r="B20" s="26"/>
      <c r="C20" s="26"/>
      <c r="D20" s="68" t="s">
        <v>5</v>
      </c>
    </row>
    <row r="21" spans="1:4" x14ac:dyDescent="0.25">
      <c r="A21" s="26" t="s">
        <v>192</v>
      </c>
      <c r="B21" s="26"/>
      <c r="C21" s="26"/>
      <c r="D21" s="76">
        <v>0</v>
      </c>
    </row>
    <row r="22" spans="1:4" ht="16.5" x14ac:dyDescent="0.35">
      <c r="A22" s="25" t="s">
        <v>96</v>
      </c>
      <c r="B22" s="26"/>
      <c r="C22" s="26"/>
      <c r="D22" s="112">
        <v>424324</v>
      </c>
    </row>
  </sheetData>
  <mergeCells count="1">
    <mergeCell ref="B1:E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workbookViewId="0">
      <selection activeCell="H42" sqref="H42"/>
    </sheetView>
  </sheetViews>
  <sheetFormatPr baseColWidth="10" defaultRowHeight="15" x14ac:dyDescent="0.25"/>
  <cols>
    <col min="4" max="4" width="18" bestFit="1" customWidth="1"/>
  </cols>
  <sheetData>
    <row r="1" spans="1:10" x14ac:dyDescent="0.25">
      <c r="A1" s="67" t="s">
        <v>274</v>
      </c>
      <c r="B1" s="67"/>
      <c r="C1" s="67"/>
      <c r="D1" s="67"/>
      <c r="E1" s="67"/>
      <c r="F1" s="67"/>
      <c r="G1" s="67"/>
      <c r="H1" s="67"/>
      <c r="I1" s="67"/>
      <c r="J1" s="67"/>
    </row>
    <row r="2" spans="1:10" x14ac:dyDescent="0.25">
      <c r="A2" s="67" t="s">
        <v>275</v>
      </c>
      <c r="B2" s="67"/>
      <c r="C2" s="67"/>
      <c r="D2" s="67"/>
      <c r="E2" s="67"/>
      <c r="F2" s="67"/>
      <c r="G2" s="67"/>
      <c r="H2" s="67"/>
      <c r="I2" s="67"/>
      <c r="J2" s="67"/>
    </row>
    <row r="4" spans="1:10" x14ac:dyDescent="0.25">
      <c r="A4" s="130"/>
      <c r="B4">
        <v>2021</v>
      </c>
      <c r="D4" t="s">
        <v>288</v>
      </c>
    </row>
    <row r="5" spans="1:10" x14ac:dyDescent="0.25">
      <c r="A5" s="130" t="s">
        <v>279</v>
      </c>
      <c r="D5" s="64">
        <v>6750</v>
      </c>
    </row>
    <row r="6" spans="1:10" x14ac:dyDescent="0.25">
      <c r="A6" t="s">
        <v>280</v>
      </c>
      <c r="D6" s="64">
        <v>6750</v>
      </c>
    </row>
    <row r="7" spans="1:10" x14ac:dyDescent="0.25">
      <c r="A7" t="s">
        <v>281</v>
      </c>
      <c r="D7" s="64">
        <v>6750</v>
      </c>
    </row>
    <row r="8" spans="1:10" x14ac:dyDescent="0.25">
      <c r="A8" t="s">
        <v>282</v>
      </c>
      <c r="D8" s="64">
        <v>6750</v>
      </c>
    </row>
    <row r="9" spans="1:10" x14ac:dyDescent="0.25">
      <c r="A9" t="s">
        <v>283</v>
      </c>
      <c r="D9" s="64">
        <v>6750</v>
      </c>
      <c r="E9" s="64"/>
    </row>
    <row r="10" spans="1:10" x14ac:dyDescent="0.25">
      <c r="A10" t="s">
        <v>284</v>
      </c>
      <c r="D10" s="64">
        <v>6750</v>
      </c>
    </row>
    <row r="11" spans="1:10" x14ac:dyDescent="0.25">
      <c r="A11" t="s">
        <v>285</v>
      </c>
      <c r="D11" s="64">
        <v>6750</v>
      </c>
    </row>
    <row r="12" spans="1:10" ht="17.25" x14ac:dyDescent="0.4">
      <c r="A12" s="67" t="s">
        <v>96</v>
      </c>
      <c r="D12" s="131">
        <f>SUM(D5:D11)</f>
        <v>47250</v>
      </c>
    </row>
    <row r="15" spans="1:10" x14ac:dyDescent="0.25">
      <c r="A15" t="s">
        <v>277</v>
      </c>
      <c r="B15">
        <v>2022</v>
      </c>
      <c r="D15" s="64">
        <v>6750</v>
      </c>
    </row>
    <row r="16" spans="1:10" x14ac:dyDescent="0.25">
      <c r="A16" t="s">
        <v>276</v>
      </c>
      <c r="D16" s="64">
        <v>6750</v>
      </c>
    </row>
    <row r="17" spans="1:4" x14ac:dyDescent="0.25">
      <c r="A17" t="s">
        <v>278</v>
      </c>
      <c r="D17" s="64">
        <v>6750</v>
      </c>
    </row>
    <row r="18" spans="1:4" x14ac:dyDescent="0.25">
      <c r="A18" t="s">
        <v>286</v>
      </c>
      <c r="D18" s="64">
        <v>6750</v>
      </c>
    </row>
    <row r="19" spans="1:4" x14ac:dyDescent="0.25">
      <c r="A19" t="s">
        <v>287</v>
      </c>
      <c r="D19" s="64">
        <v>6750</v>
      </c>
    </row>
    <row r="20" spans="1:4" x14ac:dyDescent="0.25">
      <c r="A20" t="s">
        <v>279</v>
      </c>
      <c r="D20" s="64">
        <v>6750</v>
      </c>
    </row>
    <row r="21" spans="1:4" x14ac:dyDescent="0.25">
      <c r="A21" t="s">
        <v>280</v>
      </c>
      <c r="D21" s="64">
        <v>6750</v>
      </c>
    </row>
    <row r="22" spans="1:4" x14ac:dyDescent="0.25">
      <c r="A22" t="s">
        <v>281</v>
      </c>
      <c r="D22" s="64">
        <v>6750</v>
      </c>
    </row>
    <row r="23" spans="1:4" x14ac:dyDescent="0.25">
      <c r="A23" t="s">
        <v>282</v>
      </c>
      <c r="D23" s="64">
        <v>6750</v>
      </c>
    </row>
    <row r="24" spans="1:4" x14ac:dyDescent="0.25">
      <c r="A24" t="s">
        <v>283</v>
      </c>
      <c r="D24" s="64">
        <v>6750</v>
      </c>
    </row>
    <row r="25" spans="1:4" x14ac:dyDescent="0.25">
      <c r="A25" t="s">
        <v>284</v>
      </c>
      <c r="D25" s="64">
        <v>6750</v>
      </c>
    </row>
    <row r="26" spans="1:4" x14ac:dyDescent="0.25">
      <c r="A26" t="s">
        <v>285</v>
      </c>
      <c r="D26" s="64">
        <v>6750</v>
      </c>
    </row>
    <row r="27" spans="1:4" ht="17.25" x14ac:dyDescent="0.4">
      <c r="A27" s="67" t="s">
        <v>96</v>
      </c>
      <c r="D27" s="131">
        <f>SUM(D15:D26)</f>
        <v>81000</v>
      </c>
    </row>
    <row r="31" spans="1:4" x14ac:dyDescent="0.25">
      <c r="A31" t="s">
        <v>277</v>
      </c>
      <c r="B31">
        <v>2023</v>
      </c>
      <c r="D31" s="64">
        <v>6750</v>
      </c>
    </row>
    <row r="32" spans="1:4" x14ac:dyDescent="0.25">
      <c r="A32" t="s">
        <v>289</v>
      </c>
      <c r="D32" s="64">
        <v>6750</v>
      </c>
    </row>
    <row r="33" spans="1:4" x14ac:dyDescent="0.25">
      <c r="A33" t="s">
        <v>290</v>
      </c>
      <c r="D33" s="64">
        <v>6750</v>
      </c>
    </row>
    <row r="34" spans="1:4" x14ac:dyDescent="0.25">
      <c r="A34" t="s">
        <v>286</v>
      </c>
      <c r="D34" s="64">
        <v>6750</v>
      </c>
    </row>
    <row r="35" spans="1:4" x14ac:dyDescent="0.25">
      <c r="A35" t="s">
        <v>287</v>
      </c>
      <c r="D35" s="64">
        <v>6750</v>
      </c>
    </row>
    <row r="36" spans="1:4" x14ac:dyDescent="0.25">
      <c r="A36" t="s">
        <v>279</v>
      </c>
      <c r="D36" s="64">
        <v>6750</v>
      </c>
    </row>
    <row r="37" spans="1:4" ht="17.25" x14ac:dyDescent="0.4">
      <c r="A37" s="67" t="s">
        <v>96</v>
      </c>
      <c r="D37" s="131">
        <f>SUM(D31:D36)</f>
        <v>40500</v>
      </c>
    </row>
    <row r="39" spans="1:4" ht="21" x14ac:dyDescent="0.45">
      <c r="A39" t="s">
        <v>213</v>
      </c>
      <c r="D39" s="132">
        <v>121500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workbookViewId="0">
      <selection activeCell="K9" sqref="K9"/>
    </sheetView>
  </sheetViews>
  <sheetFormatPr baseColWidth="10" defaultColWidth="11.42578125" defaultRowHeight="15" x14ac:dyDescent="0.25"/>
  <cols>
    <col min="1" max="1" width="35.85546875" customWidth="1"/>
    <col min="2" max="3" width="17.140625" customWidth="1"/>
    <col min="4" max="4" width="16.28515625" customWidth="1"/>
    <col min="5" max="5" width="13.140625" customWidth="1"/>
    <col min="6" max="6" width="15.28515625" customWidth="1"/>
    <col min="7" max="7" width="13.5703125" customWidth="1"/>
    <col min="8" max="8" width="12" customWidth="1"/>
    <col min="9" max="9" width="13" customWidth="1"/>
    <col min="10" max="10" width="15" customWidth="1"/>
    <col min="11" max="11" width="14.42578125" customWidth="1"/>
    <col min="13" max="13" width="13" customWidth="1"/>
    <col min="15" max="15" width="12.42578125" customWidth="1"/>
  </cols>
  <sheetData>
    <row r="1" spans="1:13" s="67" customFormat="1" ht="15" customHeight="1" x14ac:dyDescent="0.25">
      <c r="A1" s="145" t="s">
        <v>222</v>
      </c>
      <c r="B1" s="145"/>
      <c r="C1" s="145"/>
      <c r="D1" s="145"/>
      <c r="E1" s="145"/>
      <c r="F1" s="145"/>
      <c r="G1" s="145"/>
      <c r="H1" s="145"/>
      <c r="I1" s="145"/>
      <c r="J1" s="145"/>
      <c r="K1" s="145"/>
      <c r="L1" s="145"/>
      <c r="M1" s="145"/>
    </row>
    <row r="2" spans="1:13" x14ac:dyDescent="0.25">
      <c r="B2" s="67"/>
      <c r="C2" s="67"/>
      <c r="D2" s="67"/>
    </row>
    <row r="3" spans="1:13" ht="30" x14ac:dyDescent="0.25">
      <c r="A3" s="134" t="s">
        <v>223</v>
      </c>
      <c r="B3" s="134" t="s">
        <v>224</v>
      </c>
      <c r="C3" s="134" t="s">
        <v>225</v>
      </c>
      <c r="D3" s="134" t="s">
        <v>226</v>
      </c>
      <c r="E3" s="135" t="s">
        <v>227</v>
      </c>
      <c r="F3" s="134" t="s">
        <v>228</v>
      </c>
      <c r="G3" s="136" t="s">
        <v>229</v>
      </c>
      <c r="H3" s="136" t="s">
        <v>230</v>
      </c>
      <c r="I3" s="136" t="s">
        <v>231</v>
      </c>
    </row>
    <row r="4" spans="1:13" x14ac:dyDescent="0.25">
      <c r="A4" s="118" t="s">
        <v>232</v>
      </c>
      <c r="B4" s="118" t="s">
        <v>233</v>
      </c>
      <c r="C4" s="118">
        <v>5</v>
      </c>
      <c r="D4" s="118">
        <v>9</v>
      </c>
      <c r="E4" s="119">
        <v>45</v>
      </c>
      <c r="F4" s="120">
        <v>630</v>
      </c>
      <c r="G4" s="119">
        <v>630</v>
      </c>
      <c r="H4" s="120">
        <v>225</v>
      </c>
      <c r="I4" s="119">
        <v>405</v>
      </c>
    </row>
    <row r="5" spans="1:13" x14ac:dyDescent="0.25">
      <c r="A5" s="118" t="s">
        <v>234</v>
      </c>
      <c r="B5" s="118" t="s">
        <v>235</v>
      </c>
      <c r="C5" s="118" t="s">
        <v>235</v>
      </c>
      <c r="D5" s="118">
        <v>0</v>
      </c>
      <c r="E5" s="137">
        <v>400</v>
      </c>
      <c r="F5" s="119">
        <v>5200</v>
      </c>
      <c r="G5" s="137">
        <v>5200</v>
      </c>
      <c r="H5" s="119">
        <v>5200</v>
      </c>
      <c r="I5" s="137">
        <v>0</v>
      </c>
    </row>
    <row r="6" spans="1:13" x14ac:dyDescent="0.25">
      <c r="A6" s="118" t="s">
        <v>236</v>
      </c>
      <c r="B6" s="118" t="s">
        <v>237</v>
      </c>
      <c r="C6" s="118" t="s">
        <v>238</v>
      </c>
      <c r="D6" s="118">
        <v>1</v>
      </c>
      <c r="E6" s="119">
        <v>650</v>
      </c>
      <c r="F6" s="120">
        <v>650</v>
      </c>
      <c r="G6" s="119">
        <v>1300</v>
      </c>
      <c r="H6" s="120">
        <v>650</v>
      </c>
      <c r="I6" s="119">
        <v>650</v>
      </c>
    </row>
    <row r="7" spans="1:13" x14ac:dyDescent="0.25">
      <c r="A7" s="118" t="s">
        <v>239</v>
      </c>
      <c r="B7" s="118" t="s">
        <v>240</v>
      </c>
      <c r="C7" s="118"/>
      <c r="D7" s="118">
        <v>0</v>
      </c>
      <c r="E7" s="119">
        <v>400</v>
      </c>
      <c r="F7" s="120">
        <v>800</v>
      </c>
      <c r="G7" s="119">
        <v>800</v>
      </c>
      <c r="H7" s="120">
        <v>0</v>
      </c>
      <c r="I7" s="119">
        <v>800</v>
      </c>
    </row>
    <row r="8" spans="1:13" x14ac:dyDescent="0.25">
      <c r="A8" s="118" t="s">
        <v>241</v>
      </c>
      <c r="B8" s="118" t="s">
        <v>242</v>
      </c>
      <c r="C8" s="118" t="s">
        <v>242</v>
      </c>
      <c r="D8" s="118">
        <v>0</v>
      </c>
      <c r="E8" s="119">
        <v>25</v>
      </c>
      <c r="F8" s="120">
        <v>250</v>
      </c>
      <c r="G8" s="119">
        <v>250</v>
      </c>
      <c r="H8" s="120">
        <v>250</v>
      </c>
      <c r="I8" s="119"/>
    </row>
    <row r="9" spans="1:13" x14ac:dyDescent="0.25">
      <c r="A9" s="118" t="s">
        <v>243</v>
      </c>
      <c r="B9" s="118" t="s">
        <v>244</v>
      </c>
      <c r="C9" s="118">
        <v>0</v>
      </c>
      <c r="D9" s="118">
        <v>3</v>
      </c>
      <c r="E9" s="119">
        <v>50</v>
      </c>
      <c r="F9" s="120">
        <v>150</v>
      </c>
      <c r="G9" s="119">
        <v>150</v>
      </c>
      <c r="H9" s="120">
        <v>0</v>
      </c>
      <c r="I9" s="119">
        <v>150</v>
      </c>
    </row>
    <row r="10" spans="1:13" x14ac:dyDescent="0.25">
      <c r="A10" s="118" t="s">
        <v>245</v>
      </c>
      <c r="B10" s="118" t="s">
        <v>246</v>
      </c>
      <c r="C10" s="118">
        <v>0</v>
      </c>
      <c r="D10" s="118">
        <v>0</v>
      </c>
      <c r="E10" s="119">
        <v>180</v>
      </c>
      <c r="F10" s="120">
        <v>540</v>
      </c>
      <c r="G10" s="119">
        <v>540</v>
      </c>
      <c r="H10" s="120">
        <v>0</v>
      </c>
      <c r="I10" s="119">
        <v>540</v>
      </c>
    </row>
    <row r="11" spans="1:13" x14ac:dyDescent="0.25">
      <c r="A11" s="118" t="s">
        <v>247</v>
      </c>
      <c r="B11" s="118" t="s">
        <v>248</v>
      </c>
      <c r="C11" s="118">
        <v>0</v>
      </c>
      <c r="D11" s="118">
        <v>2</v>
      </c>
      <c r="E11" s="119">
        <v>170</v>
      </c>
      <c r="F11" s="120">
        <v>340</v>
      </c>
      <c r="G11" s="119">
        <v>340</v>
      </c>
      <c r="H11" s="120">
        <v>0</v>
      </c>
      <c r="I11" s="119">
        <v>340</v>
      </c>
    </row>
    <row r="12" spans="1:13" ht="30" x14ac:dyDescent="0.25">
      <c r="A12" s="138" t="s">
        <v>249</v>
      </c>
      <c r="B12" s="123"/>
      <c r="C12" s="123"/>
      <c r="D12" s="123"/>
      <c r="E12" s="124"/>
      <c r="F12" s="125">
        <v>8110</v>
      </c>
      <c r="G12" s="126">
        <v>9210</v>
      </c>
      <c r="H12" s="126">
        <v>6325</v>
      </c>
      <c r="I12" s="126">
        <v>2885</v>
      </c>
    </row>
    <row r="13" spans="1:13" x14ac:dyDescent="0.25">
      <c r="A13" s="118"/>
      <c r="B13" s="118"/>
      <c r="C13" s="118"/>
      <c r="D13" s="118"/>
      <c r="E13" s="119"/>
      <c r="F13" s="120"/>
      <c r="G13" s="121"/>
      <c r="H13" s="121"/>
      <c r="I13" s="121"/>
    </row>
    <row r="14" spans="1:13" x14ac:dyDescent="0.25">
      <c r="A14" s="118"/>
      <c r="B14" s="118"/>
      <c r="C14" s="118"/>
      <c r="D14" s="118"/>
      <c r="E14" s="118"/>
      <c r="F14" s="120"/>
      <c r="G14" s="121"/>
      <c r="H14" s="121"/>
      <c r="I14" s="121"/>
    </row>
    <row r="15" spans="1:13" x14ac:dyDescent="0.25">
      <c r="A15" s="127" t="s">
        <v>250</v>
      </c>
      <c r="B15" s="118"/>
      <c r="C15" s="118"/>
      <c r="D15" s="118"/>
      <c r="E15" s="119"/>
      <c r="F15" s="120"/>
      <c r="G15" s="121"/>
      <c r="H15" s="121"/>
      <c r="I15" s="121"/>
    </row>
    <row r="16" spans="1:13" x14ac:dyDescent="0.25">
      <c r="A16" s="118" t="s">
        <v>251</v>
      </c>
      <c r="B16" s="118" t="s">
        <v>252</v>
      </c>
      <c r="C16" s="118">
        <v>51</v>
      </c>
      <c r="D16" s="118">
        <v>7</v>
      </c>
      <c r="E16" s="119">
        <v>20</v>
      </c>
      <c r="F16" s="120">
        <v>1160</v>
      </c>
      <c r="G16" s="119">
        <v>1160</v>
      </c>
      <c r="H16" s="120">
        <v>1020</v>
      </c>
      <c r="I16" s="119">
        <v>140</v>
      </c>
    </row>
    <row r="17" spans="1:10" x14ac:dyDescent="0.25">
      <c r="A17" s="118" t="s">
        <v>253</v>
      </c>
      <c r="B17" s="118" t="s">
        <v>254</v>
      </c>
      <c r="C17" s="118">
        <v>1</v>
      </c>
      <c r="D17" s="118">
        <v>0</v>
      </c>
      <c r="E17" s="119">
        <v>135</v>
      </c>
      <c r="F17" s="120">
        <v>135</v>
      </c>
      <c r="G17" s="119">
        <v>135</v>
      </c>
      <c r="H17" s="120">
        <v>135</v>
      </c>
      <c r="I17" s="119">
        <v>0</v>
      </c>
    </row>
    <row r="18" spans="1:10" x14ac:dyDescent="0.25">
      <c r="A18" s="118" t="s">
        <v>253</v>
      </c>
      <c r="B18" s="118" t="s">
        <v>254</v>
      </c>
      <c r="C18" s="118">
        <v>1</v>
      </c>
      <c r="D18" s="118">
        <v>0</v>
      </c>
      <c r="E18" s="119">
        <v>150</v>
      </c>
      <c r="F18" s="120">
        <v>150</v>
      </c>
      <c r="G18" s="119">
        <v>150</v>
      </c>
      <c r="H18" s="120">
        <v>150</v>
      </c>
      <c r="I18" s="119">
        <v>0</v>
      </c>
    </row>
    <row r="19" spans="1:10" x14ac:dyDescent="0.25">
      <c r="A19" s="118" t="s">
        <v>255</v>
      </c>
      <c r="B19" s="118" t="s">
        <v>256</v>
      </c>
      <c r="C19" s="118">
        <v>1</v>
      </c>
      <c r="D19" s="118">
        <v>0</v>
      </c>
      <c r="E19" s="119">
        <v>210</v>
      </c>
      <c r="F19" s="120">
        <v>210</v>
      </c>
      <c r="G19" s="119">
        <v>210</v>
      </c>
      <c r="H19" s="120">
        <v>210</v>
      </c>
      <c r="I19" s="119">
        <v>0</v>
      </c>
    </row>
    <row r="20" spans="1:10" x14ac:dyDescent="0.25">
      <c r="A20" s="118" t="s">
        <v>255</v>
      </c>
      <c r="B20" s="118" t="s">
        <v>256</v>
      </c>
      <c r="C20" s="118">
        <v>1</v>
      </c>
      <c r="D20" s="118">
        <v>0</v>
      </c>
      <c r="E20" s="119">
        <v>135</v>
      </c>
      <c r="F20" s="120">
        <v>135</v>
      </c>
      <c r="G20" s="119">
        <v>135</v>
      </c>
      <c r="H20" s="120">
        <v>135</v>
      </c>
      <c r="I20" s="119">
        <v>0</v>
      </c>
    </row>
    <row r="21" spans="1:10" x14ac:dyDescent="0.25">
      <c r="A21" s="118" t="s">
        <v>257</v>
      </c>
      <c r="B21" s="118" t="s">
        <v>256</v>
      </c>
      <c r="C21" s="118">
        <v>1</v>
      </c>
      <c r="D21" s="118">
        <v>0</v>
      </c>
      <c r="E21" s="119">
        <v>240</v>
      </c>
      <c r="F21" s="120">
        <v>240</v>
      </c>
      <c r="G21" s="119">
        <v>240</v>
      </c>
      <c r="H21" s="120">
        <v>240</v>
      </c>
      <c r="I21" s="119">
        <v>0</v>
      </c>
    </row>
    <row r="22" spans="1:10" x14ac:dyDescent="0.25">
      <c r="A22" s="118" t="s">
        <v>257</v>
      </c>
      <c r="B22" s="118" t="s">
        <v>256</v>
      </c>
      <c r="C22" s="118">
        <v>1</v>
      </c>
      <c r="D22" s="118">
        <v>0</v>
      </c>
      <c r="E22" s="119">
        <v>285</v>
      </c>
      <c r="F22" s="120">
        <v>285</v>
      </c>
      <c r="G22" s="119">
        <v>285</v>
      </c>
      <c r="H22" s="120">
        <v>285</v>
      </c>
      <c r="I22" s="119">
        <v>0</v>
      </c>
    </row>
    <row r="23" spans="1:10" x14ac:dyDescent="0.25">
      <c r="A23" s="118" t="s">
        <v>258</v>
      </c>
      <c r="B23" s="118" t="s">
        <v>259</v>
      </c>
      <c r="C23" s="118" t="s">
        <v>259</v>
      </c>
      <c r="D23" s="118">
        <v>0</v>
      </c>
      <c r="E23" s="119">
        <v>40</v>
      </c>
      <c r="F23" s="120">
        <v>800</v>
      </c>
      <c r="G23" s="119">
        <v>800</v>
      </c>
      <c r="H23" s="120">
        <v>800</v>
      </c>
      <c r="I23" s="119">
        <v>0</v>
      </c>
    </row>
    <row r="24" spans="1:10" x14ac:dyDescent="0.25">
      <c r="A24" s="118" t="s">
        <v>258</v>
      </c>
      <c r="B24" s="118" t="s">
        <v>260</v>
      </c>
      <c r="C24" s="118">
        <v>0</v>
      </c>
      <c r="D24" s="118" t="s">
        <v>260</v>
      </c>
      <c r="E24" s="119">
        <v>45</v>
      </c>
      <c r="F24" s="120">
        <v>225</v>
      </c>
      <c r="G24" s="119">
        <v>225</v>
      </c>
      <c r="H24" s="120">
        <v>0</v>
      </c>
      <c r="I24" s="119">
        <v>225</v>
      </c>
    </row>
    <row r="25" spans="1:10" x14ac:dyDescent="0.25">
      <c r="A25" s="118" t="s">
        <v>261</v>
      </c>
      <c r="B25" s="118" t="s">
        <v>262</v>
      </c>
      <c r="C25" s="118" t="s">
        <v>262</v>
      </c>
      <c r="D25" s="118">
        <v>0</v>
      </c>
      <c r="E25" s="119">
        <v>30</v>
      </c>
      <c r="F25" s="120">
        <v>60</v>
      </c>
      <c r="G25" s="119">
        <v>60</v>
      </c>
      <c r="H25" s="120">
        <v>60</v>
      </c>
      <c r="I25" s="119">
        <v>0</v>
      </c>
    </row>
    <row r="26" spans="1:10" x14ac:dyDescent="0.25">
      <c r="A26" s="118" t="s">
        <v>263</v>
      </c>
      <c r="B26" s="118" t="s">
        <v>264</v>
      </c>
      <c r="C26" s="118">
        <v>0</v>
      </c>
      <c r="D26" s="118">
        <v>1</v>
      </c>
      <c r="E26" s="119">
        <v>365</v>
      </c>
      <c r="F26" s="120">
        <v>365</v>
      </c>
      <c r="G26" s="119">
        <v>365</v>
      </c>
      <c r="H26" s="120">
        <v>0</v>
      </c>
      <c r="I26" s="119">
        <v>365</v>
      </c>
    </row>
    <row r="27" spans="1:10" x14ac:dyDescent="0.25">
      <c r="A27" s="122" t="s">
        <v>265</v>
      </c>
      <c r="B27" s="123"/>
      <c r="C27" s="123"/>
      <c r="D27" s="123"/>
      <c r="E27" s="123"/>
      <c r="F27" s="125">
        <v>3765</v>
      </c>
      <c r="G27" s="126">
        <v>3765</v>
      </c>
      <c r="H27" s="126">
        <v>3035</v>
      </c>
      <c r="I27" s="126">
        <v>730</v>
      </c>
    </row>
    <row r="30" spans="1:10" x14ac:dyDescent="0.25">
      <c r="J30" t="s">
        <v>2</v>
      </c>
    </row>
  </sheetData>
  <mergeCells count="1">
    <mergeCell ref="A1:M1"/>
  </mergeCells>
  <pageMargins left="0.7" right="0.7" top="0.75" bottom="0.75" header="0.3" footer="0.3"/>
  <pageSetup paperSize="5" fitToWidth="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NOTAS DEL 7 AL 23</vt:lpstr>
      <vt:lpstr>NOTAS 1 AL 6</vt:lpstr>
      <vt:lpstr>ANEXO CUENTAS POR PAGAR</vt:lpstr>
      <vt:lpstr>ANEXO CUENTAS POR PAGAR JUNIO 2</vt:lpstr>
      <vt:lpstr>ANEXO CUENTAS POR COBRAR</vt:lpstr>
      <vt:lpstr>inventario </vt:lpstr>
      <vt:lpstr>'NOTAS DEL 7 AL 23'!Área_de_impresión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 Feliz Rodriguez</dc:creator>
  <cp:lastModifiedBy>yrene carrasco medrano</cp:lastModifiedBy>
  <cp:lastPrinted>2023-07-14T20:10:46Z</cp:lastPrinted>
  <dcterms:created xsi:type="dcterms:W3CDTF">2022-07-22T20:36:34Z</dcterms:created>
  <dcterms:modified xsi:type="dcterms:W3CDTF">2023-07-14T20:48:12Z</dcterms:modified>
</cp:coreProperties>
</file>